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1.xml" ContentType="application/vnd.openxmlformats-officedocument.spreadsheetml.comment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695461\Desktop\Pkgs\FEcos\_Fecos_General\Tuts\"/>
    </mc:Choice>
  </mc:AlternateContent>
  <xr:revisionPtr revIDLastSave="0" documentId="13_ncr:1_{16EAE50C-2F73-4E6D-80C9-48AEE9BC785D}" xr6:coauthVersionLast="36" xr6:coauthVersionMax="43" xr10:uidLastSave="{00000000-0000-0000-0000-000000000000}"/>
  <bookViews>
    <workbookView xWindow="-120" yWindow="-120" windowWidth="29040" windowHeight="15840" tabRatio="998" xr2:uid="{7D0A66BB-6E9F-478B-BDD3-3B08E6056109}"/>
  </bookViews>
  <sheets>
    <sheet name="HOME" sheetId="1" r:id="rId1"/>
    <sheet name="Beta" sheetId="3" r:id="rId2"/>
    <sheet name="Sharpe" sheetId="22" r:id="rId3"/>
    <sheet name="Sortino" sheetId="4" r:id="rId4"/>
    <sheet name="Cumulative returns" sheetId="5" r:id="rId5"/>
    <sheet name="Portfolio Returns" sheetId="6" r:id="rId6"/>
    <sheet name="Tracking Error" sheetId="8" r:id="rId7"/>
    <sheet name="Information Ratio" sheetId="7" r:id="rId8"/>
    <sheet name="VaR_CVaR" sheetId="9" r:id="rId9"/>
    <sheet name="Fund_Returns" sheetId="23" r:id="rId10"/>
    <sheet name="Cum_Rets" sheetId="24" r:id="rId11"/>
    <sheet name="Active_v_BM" sheetId="25" r:id="rId12"/>
  </sheets>
  <externalReferences>
    <externalReference r:id="rId13"/>
  </externalReferences>
  <calcPr calcId="191029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60" i="24" l="1"/>
  <c r="S259" i="24"/>
  <c r="S258" i="24"/>
  <c r="S257" i="24"/>
  <c r="S256" i="24"/>
  <c r="S255" i="24"/>
  <c r="S254" i="24"/>
  <c r="S253" i="24"/>
  <c r="S252" i="24"/>
  <c r="S251" i="24"/>
  <c r="S250" i="24"/>
  <c r="S249" i="24"/>
  <c r="S248" i="24"/>
  <c r="S247" i="24"/>
  <c r="S246" i="24"/>
  <c r="S245" i="24"/>
  <c r="S244" i="24"/>
  <c r="S243" i="24"/>
  <c r="S242" i="24"/>
  <c r="S241" i="24"/>
  <c r="S240" i="24"/>
  <c r="S239" i="24"/>
  <c r="S238" i="24"/>
  <c r="S237" i="24"/>
  <c r="S236" i="24"/>
  <c r="S235" i="24"/>
  <c r="S234" i="24"/>
  <c r="S233" i="24"/>
  <c r="S232" i="24"/>
  <c r="S231" i="24"/>
  <c r="S230" i="24"/>
  <c r="S229" i="24"/>
  <c r="S228" i="24"/>
  <c r="S227" i="24"/>
  <c r="S226" i="24"/>
  <c r="S225" i="24"/>
  <c r="S224" i="24"/>
  <c r="S223" i="24"/>
  <c r="S222" i="24"/>
  <c r="S221" i="24"/>
  <c r="S220" i="24"/>
  <c r="S219" i="24"/>
  <c r="S218" i="24"/>
  <c r="S217" i="24"/>
  <c r="S216" i="24"/>
  <c r="S215" i="24"/>
  <c r="S214" i="24"/>
  <c r="S213" i="24"/>
  <c r="S212" i="24"/>
  <c r="S211" i="24"/>
  <c r="S210" i="24"/>
  <c r="S209" i="24"/>
  <c r="S208" i="24"/>
  <c r="S207" i="24"/>
  <c r="S207" i="25" s="1"/>
  <c r="S206" i="24"/>
  <c r="S205" i="24"/>
  <c r="S204" i="24"/>
  <c r="S203" i="24"/>
  <c r="S203" i="25" s="1"/>
  <c r="S202" i="24"/>
  <c r="S201" i="24"/>
  <c r="S200" i="24"/>
  <c r="S199" i="24"/>
  <c r="S199" i="25" s="1"/>
  <c r="S198" i="24"/>
  <c r="S197" i="24"/>
  <c r="S196" i="24"/>
  <c r="S195" i="24"/>
  <c r="S195" i="25" s="1"/>
  <c r="S194" i="24"/>
  <c r="S193" i="24"/>
  <c r="S192" i="24"/>
  <c r="S191" i="24"/>
  <c r="S191" i="25" s="1"/>
  <c r="S190" i="24"/>
  <c r="S189" i="24"/>
  <c r="S188" i="24"/>
  <c r="S187" i="24"/>
  <c r="S187" i="25" s="1"/>
  <c r="S186" i="24"/>
  <c r="S185" i="24"/>
  <c r="S184" i="24"/>
  <c r="S183" i="24"/>
  <c r="S183" i="25" s="1"/>
  <c r="S182" i="24"/>
  <c r="S181" i="24"/>
  <c r="S180" i="24"/>
  <c r="S179" i="24"/>
  <c r="S179" i="25" s="1"/>
  <c r="S178" i="24"/>
  <c r="S177" i="24"/>
  <c r="S176" i="24"/>
  <c r="S175" i="24"/>
  <c r="S175" i="25" s="1"/>
  <c r="S174" i="24"/>
  <c r="S173" i="24"/>
  <c r="S172" i="24"/>
  <c r="S171" i="24"/>
  <c r="S171" i="25" s="1"/>
  <c r="S170" i="24"/>
  <c r="S169" i="24"/>
  <c r="S168" i="24"/>
  <c r="S167" i="24"/>
  <c r="S167" i="25" s="1"/>
  <c r="S166" i="24"/>
  <c r="S165" i="24"/>
  <c r="S164" i="24"/>
  <c r="S163" i="24"/>
  <c r="S163" i="25" s="1"/>
  <c r="S162" i="24"/>
  <c r="S161" i="24"/>
  <c r="S160" i="24"/>
  <c r="S159" i="24"/>
  <c r="S159" i="25" s="1"/>
  <c r="S158" i="24"/>
  <c r="S157" i="24"/>
  <c r="S156" i="24"/>
  <c r="S155" i="24"/>
  <c r="S155" i="25" s="1"/>
  <c r="S154" i="24"/>
  <c r="S153" i="24"/>
  <c r="S152" i="24"/>
  <c r="S151" i="24"/>
  <c r="S151" i="25" s="1"/>
  <c r="S150" i="24"/>
  <c r="S149" i="24"/>
  <c r="S148" i="24"/>
  <c r="S147" i="24"/>
  <c r="S147" i="25" s="1"/>
  <c r="S146" i="24"/>
  <c r="S145" i="24"/>
  <c r="S144" i="24"/>
  <c r="S143" i="24"/>
  <c r="S143" i="25" s="1"/>
  <c r="S142" i="24"/>
  <c r="S141" i="24"/>
  <c r="S140" i="24"/>
  <c r="S139" i="24"/>
  <c r="S139" i="25" s="1"/>
  <c r="S138" i="24"/>
  <c r="S137" i="24"/>
  <c r="S136" i="24"/>
  <c r="S135" i="24"/>
  <c r="S135" i="25" s="1"/>
  <c r="S134" i="24"/>
  <c r="S133" i="24"/>
  <c r="S132" i="24"/>
  <c r="S131" i="24"/>
  <c r="S131" i="25" s="1"/>
  <c r="S130" i="24"/>
  <c r="S129" i="24"/>
  <c r="S128" i="24"/>
  <c r="S127" i="24"/>
  <c r="S127" i="25" s="1"/>
  <c r="S126" i="24"/>
  <c r="S125" i="24"/>
  <c r="S124" i="24"/>
  <c r="S123" i="24"/>
  <c r="S123" i="25" s="1"/>
  <c r="S122" i="24"/>
  <c r="S121" i="24"/>
  <c r="S120" i="24"/>
  <c r="S119" i="24"/>
  <c r="S119" i="25" s="1"/>
  <c r="S118" i="24"/>
  <c r="S117" i="24"/>
  <c r="S116" i="24"/>
  <c r="S115" i="24"/>
  <c r="S115" i="25" s="1"/>
  <c r="S114" i="24"/>
  <c r="S113" i="24"/>
  <c r="S112" i="24"/>
  <c r="S111" i="24"/>
  <c r="S111" i="25" s="1"/>
  <c r="S110" i="24"/>
  <c r="S109" i="24"/>
  <c r="S108" i="24"/>
  <c r="S107" i="24"/>
  <c r="S107" i="25" s="1"/>
  <c r="S106" i="24"/>
  <c r="S105" i="24"/>
  <c r="S104" i="24"/>
  <c r="S103" i="24"/>
  <c r="S103" i="25" s="1"/>
  <c r="S102" i="24"/>
  <c r="S101" i="24"/>
  <c r="S100" i="24"/>
  <c r="S99" i="24"/>
  <c r="S99" i="25" s="1"/>
  <c r="S98" i="24"/>
  <c r="S97" i="24"/>
  <c r="S96" i="24"/>
  <c r="S95" i="24"/>
  <c r="S95" i="25" s="1"/>
  <c r="S94" i="24"/>
  <c r="S93" i="24"/>
  <c r="S92" i="24"/>
  <c r="S91" i="24"/>
  <c r="S91" i="25" s="1"/>
  <c r="S90" i="24"/>
  <c r="S89" i="24"/>
  <c r="S88" i="24"/>
  <c r="S87" i="24"/>
  <c r="S87" i="25" s="1"/>
  <c r="S86" i="24"/>
  <c r="S85" i="24"/>
  <c r="S84" i="24"/>
  <c r="S83" i="24"/>
  <c r="S83" i="25" s="1"/>
  <c r="S82" i="24"/>
  <c r="S81" i="24"/>
  <c r="S80" i="24"/>
  <c r="S79" i="24"/>
  <c r="S79" i="25" s="1"/>
  <c r="S78" i="24"/>
  <c r="S77" i="24"/>
  <c r="S76" i="24"/>
  <c r="S75" i="24"/>
  <c r="S75" i="25" s="1"/>
  <c r="S74" i="24"/>
  <c r="S73" i="24"/>
  <c r="S72" i="24"/>
  <c r="S71" i="24"/>
  <c r="S71" i="25" s="1"/>
  <c r="S70" i="24"/>
  <c r="S69" i="24"/>
  <c r="S68" i="24"/>
  <c r="S67" i="24"/>
  <c r="S67" i="25" s="1"/>
  <c r="S66" i="24"/>
  <c r="S65" i="24"/>
  <c r="S64" i="24"/>
  <c r="S63" i="24"/>
  <c r="S63" i="25" s="1"/>
  <c r="S62" i="24"/>
  <c r="S61" i="24"/>
  <c r="S60" i="24"/>
  <c r="S59" i="24"/>
  <c r="S59" i="25" s="1"/>
  <c r="S58" i="24"/>
  <c r="S57" i="24"/>
  <c r="S56" i="24"/>
  <c r="S55" i="24"/>
  <c r="S55" i="25" s="1"/>
  <c r="S54" i="24"/>
  <c r="S53" i="24"/>
  <c r="S52" i="24"/>
  <c r="S51" i="24"/>
  <c r="S51" i="25" s="1"/>
  <c r="S50" i="24"/>
  <c r="S49" i="24"/>
  <c r="S48" i="24"/>
  <c r="S47" i="24"/>
  <c r="S47" i="25" s="1"/>
  <c r="S46" i="24"/>
  <c r="S45" i="24"/>
  <c r="S44" i="24"/>
  <c r="S43" i="24"/>
  <c r="S43" i="25" s="1"/>
  <c r="S42" i="24"/>
  <c r="S41" i="24"/>
  <c r="S40" i="24"/>
  <c r="S39" i="24"/>
  <c r="S39" i="25" s="1"/>
  <c r="S38" i="24"/>
  <c r="S37" i="24"/>
  <c r="S36" i="24"/>
  <c r="S35" i="24"/>
  <c r="S35" i="25" s="1"/>
  <c r="S34" i="24"/>
  <c r="S33" i="24"/>
  <c r="S32" i="24"/>
  <c r="S31" i="24"/>
  <c r="S31" i="25" s="1"/>
  <c r="S30" i="24"/>
  <c r="S29" i="24"/>
  <c r="S28" i="24"/>
  <c r="S27" i="24"/>
  <c r="S27" i="25" s="1"/>
  <c r="S26" i="24"/>
  <c r="S25" i="24"/>
  <c r="S24" i="24"/>
  <c r="S23" i="24"/>
  <c r="S23" i="25" s="1"/>
  <c r="S22" i="24"/>
  <c r="S21" i="24"/>
  <c r="S21" i="25" s="1"/>
  <c r="S20" i="24"/>
  <c r="S19" i="24"/>
  <c r="S19" i="25" s="1"/>
  <c r="S18" i="24"/>
  <c r="S17" i="24"/>
  <c r="S16" i="24"/>
  <c r="S15" i="24"/>
  <c r="S15" i="25" s="1"/>
  <c r="S14" i="24"/>
  <c r="S13" i="24"/>
  <c r="S12" i="24"/>
  <c r="S11" i="24"/>
  <c r="S11" i="25" s="1"/>
  <c r="S10" i="24"/>
  <c r="S9" i="24"/>
  <c r="S8" i="24"/>
  <c r="S7" i="24"/>
  <c r="S7" i="25" s="1"/>
  <c r="S6" i="24"/>
  <c r="S5" i="24"/>
  <c r="S5" i="25" s="1"/>
  <c r="S4" i="24"/>
  <c r="S3" i="24"/>
  <c r="S3" i="25" s="1"/>
  <c r="S2" i="24"/>
  <c r="R245" i="24"/>
  <c r="Q245" i="24"/>
  <c r="P245" i="24"/>
  <c r="O245" i="24"/>
  <c r="N245" i="24"/>
  <c r="M245" i="24"/>
  <c r="L245" i="24"/>
  <c r="K245" i="24"/>
  <c r="J245" i="24"/>
  <c r="I245" i="24"/>
  <c r="H245" i="24"/>
  <c r="G245" i="24"/>
  <c r="F245" i="24"/>
  <c r="E245" i="24"/>
  <c r="D245" i="24"/>
  <c r="C245" i="24"/>
  <c r="B245" i="24"/>
  <c r="R244" i="24"/>
  <c r="Q244" i="24"/>
  <c r="P244" i="24"/>
  <c r="O244" i="24"/>
  <c r="N244" i="24"/>
  <c r="M244" i="24"/>
  <c r="L244" i="24"/>
  <c r="K244" i="24"/>
  <c r="J244" i="24"/>
  <c r="I244" i="24"/>
  <c r="H244" i="24"/>
  <c r="G244" i="24"/>
  <c r="F244" i="24"/>
  <c r="E244" i="24"/>
  <c r="D244" i="24"/>
  <c r="C244" i="24"/>
  <c r="B244" i="24"/>
  <c r="R243" i="24"/>
  <c r="Q243" i="24"/>
  <c r="P243" i="24"/>
  <c r="O243" i="24"/>
  <c r="N243" i="24"/>
  <c r="M243" i="24"/>
  <c r="L243" i="24"/>
  <c r="K243" i="24"/>
  <c r="J243" i="24"/>
  <c r="I243" i="24"/>
  <c r="H243" i="24"/>
  <c r="G243" i="24"/>
  <c r="F243" i="24"/>
  <c r="E243" i="24"/>
  <c r="D243" i="24"/>
  <c r="C243" i="24"/>
  <c r="B243" i="24"/>
  <c r="R242" i="24"/>
  <c r="Q242" i="24"/>
  <c r="P242" i="24"/>
  <c r="O242" i="24"/>
  <c r="N242" i="24"/>
  <c r="M242" i="24"/>
  <c r="L242" i="24"/>
  <c r="K242" i="24"/>
  <c r="J242" i="24"/>
  <c r="I242" i="24"/>
  <c r="H242" i="24"/>
  <c r="G242" i="24"/>
  <c r="F242" i="24"/>
  <c r="E242" i="24"/>
  <c r="D242" i="24"/>
  <c r="C242" i="24"/>
  <c r="B242" i="24"/>
  <c r="R241" i="24"/>
  <c r="Q241" i="24"/>
  <c r="P241" i="24"/>
  <c r="O241" i="24"/>
  <c r="N241" i="24"/>
  <c r="M241" i="24"/>
  <c r="L241" i="24"/>
  <c r="K241" i="24"/>
  <c r="J241" i="24"/>
  <c r="I241" i="24"/>
  <c r="H241" i="24"/>
  <c r="G241" i="24"/>
  <c r="F241" i="24"/>
  <c r="E241" i="24"/>
  <c r="D241" i="24"/>
  <c r="C241" i="24"/>
  <c r="B241" i="24"/>
  <c r="R240" i="24"/>
  <c r="Q240" i="24"/>
  <c r="P240" i="24"/>
  <c r="O240" i="24"/>
  <c r="N240" i="24"/>
  <c r="M240" i="24"/>
  <c r="L240" i="24"/>
  <c r="K240" i="24"/>
  <c r="J240" i="24"/>
  <c r="I240" i="24"/>
  <c r="H240" i="24"/>
  <c r="G240" i="24"/>
  <c r="F240" i="24"/>
  <c r="E240" i="24"/>
  <c r="D240" i="24"/>
  <c r="C240" i="24"/>
  <c r="B240" i="24"/>
  <c r="R239" i="24"/>
  <c r="Q239" i="24"/>
  <c r="P239" i="24"/>
  <c r="O239" i="24"/>
  <c r="N239" i="24"/>
  <c r="M239" i="24"/>
  <c r="L239" i="24"/>
  <c r="K239" i="24"/>
  <c r="J239" i="24"/>
  <c r="I239" i="24"/>
  <c r="H239" i="24"/>
  <c r="G239" i="24"/>
  <c r="F239" i="24"/>
  <c r="E239" i="24"/>
  <c r="D239" i="24"/>
  <c r="C239" i="24"/>
  <c r="B239" i="24"/>
  <c r="R238" i="24"/>
  <c r="Q238" i="24"/>
  <c r="P238" i="24"/>
  <c r="O238" i="24"/>
  <c r="N238" i="24"/>
  <c r="M238" i="24"/>
  <c r="L238" i="24"/>
  <c r="K238" i="24"/>
  <c r="J238" i="24"/>
  <c r="I238" i="24"/>
  <c r="H238" i="24"/>
  <c r="G238" i="24"/>
  <c r="F238" i="24"/>
  <c r="E238" i="24"/>
  <c r="D238" i="24"/>
  <c r="C238" i="24"/>
  <c r="B238" i="24"/>
  <c r="R237" i="24"/>
  <c r="Q237" i="24"/>
  <c r="P237" i="24"/>
  <c r="O237" i="24"/>
  <c r="N237" i="24"/>
  <c r="M237" i="24"/>
  <c r="L237" i="24"/>
  <c r="K237" i="24"/>
  <c r="J237" i="24"/>
  <c r="I237" i="24"/>
  <c r="H237" i="24"/>
  <c r="G237" i="24"/>
  <c r="F237" i="24"/>
  <c r="E237" i="24"/>
  <c r="D237" i="24"/>
  <c r="C237" i="24"/>
  <c r="B237" i="24"/>
  <c r="R236" i="24"/>
  <c r="Q236" i="24"/>
  <c r="P236" i="24"/>
  <c r="O236" i="24"/>
  <c r="N236" i="24"/>
  <c r="M236" i="24"/>
  <c r="L236" i="24"/>
  <c r="K236" i="24"/>
  <c r="J236" i="24"/>
  <c r="I236" i="24"/>
  <c r="H236" i="24"/>
  <c r="G236" i="24"/>
  <c r="F236" i="24"/>
  <c r="E236" i="24"/>
  <c r="D236" i="24"/>
  <c r="C236" i="24"/>
  <c r="B236" i="24"/>
  <c r="R235" i="24"/>
  <c r="Q235" i="24"/>
  <c r="P235" i="24"/>
  <c r="O235" i="24"/>
  <c r="N235" i="24"/>
  <c r="M235" i="24"/>
  <c r="L235" i="24"/>
  <c r="K235" i="24"/>
  <c r="J235" i="24"/>
  <c r="I235" i="24"/>
  <c r="H235" i="24"/>
  <c r="G235" i="24"/>
  <c r="F235" i="24"/>
  <c r="E235" i="24"/>
  <c r="D235" i="24"/>
  <c r="C235" i="24"/>
  <c r="B235" i="24"/>
  <c r="R234" i="24"/>
  <c r="Q234" i="24"/>
  <c r="P234" i="24"/>
  <c r="O234" i="24"/>
  <c r="N234" i="24"/>
  <c r="M234" i="24"/>
  <c r="L234" i="24"/>
  <c r="K234" i="24"/>
  <c r="J234" i="24"/>
  <c r="I234" i="24"/>
  <c r="H234" i="24"/>
  <c r="G234" i="24"/>
  <c r="F234" i="24"/>
  <c r="E234" i="24"/>
  <c r="D234" i="24"/>
  <c r="C234" i="24"/>
  <c r="B234" i="24"/>
  <c r="R233" i="24"/>
  <c r="Q233" i="24"/>
  <c r="P233" i="24"/>
  <c r="O233" i="24"/>
  <c r="N233" i="24"/>
  <c r="M233" i="24"/>
  <c r="L233" i="24"/>
  <c r="K233" i="24"/>
  <c r="J233" i="24"/>
  <c r="I233" i="24"/>
  <c r="H233" i="24"/>
  <c r="G233" i="24"/>
  <c r="F233" i="24"/>
  <c r="E233" i="24"/>
  <c r="D233" i="24"/>
  <c r="C233" i="24"/>
  <c r="B233" i="24"/>
  <c r="R232" i="24"/>
  <c r="Q232" i="24"/>
  <c r="P232" i="24"/>
  <c r="O232" i="24"/>
  <c r="N232" i="24"/>
  <c r="M232" i="24"/>
  <c r="L232" i="24"/>
  <c r="K232" i="24"/>
  <c r="J232" i="24"/>
  <c r="I232" i="24"/>
  <c r="H232" i="24"/>
  <c r="G232" i="24"/>
  <c r="F232" i="24"/>
  <c r="E232" i="24"/>
  <c r="D232" i="24"/>
  <c r="C232" i="24"/>
  <c r="B232" i="24"/>
  <c r="R231" i="24"/>
  <c r="Q231" i="24"/>
  <c r="P231" i="24"/>
  <c r="O231" i="24"/>
  <c r="N231" i="24"/>
  <c r="M231" i="24"/>
  <c r="L231" i="24"/>
  <c r="K231" i="24"/>
  <c r="J231" i="24"/>
  <c r="I231" i="24"/>
  <c r="H231" i="24"/>
  <c r="G231" i="24"/>
  <c r="F231" i="24"/>
  <c r="E231" i="24"/>
  <c r="D231" i="24"/>
  <c r="C231" i="24"/>
  <c r="B231" i="24"/>
  <c r="R230" i="24"/>
  <c r="Q230" i="24"/>
  <c r="P230" i="24"/>
  <c r="O230" i="24"/>
  <c r="N230" i="24"/>
  <c r="M230" i="24"/>
  <c r="L230" i="24"/>
  <c r="K230" i="24"/>
  <c r="J230" i="24"/>
  <c r="I230" i="24"/>
  <c r="H230" i="24"/>
  <c r="G230" i="24"/>
  <c r="F230" i="24"/>
  <c r="E230" i="24"/>
  <c r="D230" i="24"/>
  <c r="C230" i="24"/>
  <c r="B230" i="24"/>
  <c r="R229" i="24"/>
  <c r="Q229" i="24"/>
  <c r="P229" i="24"/>
  <c r="O229" i="24"/>
  <c r="N229" i="24"/>
  <c r="M229" i="24"/>
  <c r="L229" i="24"/>
  <c r="K229" i="24"/>
  <c r="J229" i="24"/>
  <c r="I229" i="24"/>
  <c r="H229" i="24"/>
  <c r="G229" i="24"/>
  <c r="F229" i="24"/>
  <c r="E229" i="24"/>
  <c r="D229" i="24"/>
  <c r="C229" i="24"/>
  <c r="B229" i="24"/>
  <c r="R228" i="24"/>
  <c r="Q228" i="24"/>
  <c r="P228" i="24"/>
  <c r="O228" i="24"/>
  <c r="N228" i="24"/>
  <c r="M228" i="24"/>
  <c r="L228" i="24"/>
  <c r="K228" i="24"/>
  <c r="J228" i="24"/>
  <c r="I228" i="24"/>
  <c r="H228" i="24"/>
  <c r="G228" i="24"/>
  <c r="F228" i="24"/>
  <c r="E228" i="24"/>
  <c r="D228" i="24"/>
  <c r="C228" i="24"/>
  <c r="B228" i="24"/>
  <c r="R227" i="24"/>
  <c r="Q227" i="24"/>
  <c r="P227" i="24"/>
  <c r="O227" i="24"/>
  <c r="N227" i="24"/>
  <c r="M227" i="24"/>
  <c r="L227" i="24"/>
  <c r="K227" i="24"/>
  <c r="J227" i="24"/>
  <c r="I227" i="24"/>
  <c r="H227" i="24"/>
  <c r="G227" i="24"/>
  <c r="F227" i="24"/>
  <c r="E227" i="24"/>
  <c r="D227" i="24"/>
  <c r="C227" i="24"/>
  <c r="B227" i="24"/>
  <c r="R226" i="24"/>
  <c r="Q226" i="24"/>
  <c r="P226" i="24"/>
  <c r="O226" i="24"/>
  <c r="N226" i="24"/>
  <c r="M226" i="24"/>
  <c r="L226" i="24"/>
  <c r="K226" i="24"/>
  <c r="J226" i="24"/>
  <c r="I226" i="24"/>
  <c r="H226" i="24"/>
  <c r="G226" i="24"/>
  <c r="F226" i="24"/>
  <c r="E226" i="24"/>
  <c r="D226" i="24"/>
  <c r="C226" i="24"/>
  <c r="B226" i="24"/>
  <c r="R225" i="24"/>
  <c r="Q225" i="24"/>
  <c r="P225" i="24"/>
  <c r="O225" i="24"/>
  <c r="N225" i="24"/>
  <c r="M225" i="24"/>
  <c r="L225" i="24"/>
  <c r="K225" i="24"/>
  <c r="J225" i="24"/>
  <c r="I225" i="24"/>
  <c r="H225" i="24"/>
  <c r="G225" i="24"/>
  <c r="F225" i="24"/>
  <c r="E225" i="24"/>
  <c r="D225" i="24"/>
  <c r="C225" i="24"/>
  <c r="B225" i="24"/>
  <c r="R224" i="24"/>
  <c r="Q224" i="24"/>
  <c r="P224" i="24"/>
  <c r="O224" i="24"/>
  <c r="N224" i="24"/>
  <c r="M224" i="24"/>
  <c r="L224" i="24"/>
  <c r="K224" i="24"/>
  <c r="J224" i="24"/>
  <c r="I224" i="24"/>
  <c r="H224" i="24"/>
  <c r="G224" i="24"/>
  <c r="F224" i="24"/>
  <c r="E224" i="24"/>
  <c r="D224" i="24"/>
  <c r="C224" i="24"/>
  <c r="B224" i="24"/>
  <c r="R223" i="24"/>
  <c r="Q223" i="24"/>
  <c r="P223" i="24"/>
  <c r="O223" i="24"/>
  <c r="N223" i="24"/>
  <c r="M223" i="24"/>
  <c r="L223" i="24"/>
  <c r="K223" i="24"/>
  <c r="J223" i="24"/>
  <c r="I223" i="24"/>
  <c r="H223" i="24"/>
  <c r="G223" i="24"/>
  <c r="F223" i="24"/>
  <c r="E223" i="24"/>
  <c r="D223" i="24"/>
  <c r="C223" i="24"/>
  <c r="B223" i="24"/>
  <c r="R222" i="24"/>
  <c r="Q222" i="24"/>
  <c r="P222" i="24"/>
  <c r="O222" i="24"/>
  <c r="N222" i="24"/>
  <c r="M222" i="24"/>
  <c r="L222" i="24"/>
  <c r="K222" i="24"/>
  <c r="J222" i="24"/>
  <c r="I222" i="24"/>
  <c r="H222" i="24"/>
  <c r="G222" i="24"/>
  <c r="F222" i="24"/>
  <c r="E222" i="24"/>
  <c r="D222" i="24"/>
  <c r="C222" i="24"/>
  <c r="B222" i="24"/>
  <c r="R221" i="24"/>
  <c r="Q221" i="24"/>
  <c r="P221" i="24"/>
  <c r="O221" i="24"/>
  <c r="N221" i="24"/>
  <c r="M221" i="24"/>
  <c r="L221" i="24"/>
  <c r="K221" i="24"/>
  <c r="J221" i="24"/>
  <c r="I221" i="24"/>
  <c r="H221" i="24"/>
  <c r="G221" i="24"/>
  <c r="F221" i="24"/>
  <c r="E221" i="24"/>
  <c r="D221" i="24"/>
  <c r="C221" i="24"/>
  <c r="B221" i="24"/>
  <c r="R220" i="24"/>
  <c r="Q220" i="24"/>
  <c r="P220" i="24"/>
  <c r="O220" i="24"/>
  <c r="N220" i="24"/>
  <c r="M220" i="24"/>
  <c r="L220" i="24"/>
  <c r="K220" i="24"/>
  <c r="J220" i="24"/>
  <c r="I220" i="24"/>
  <c r="H220" i="24"/>
  <c r="G220" i="24"/>
  <c r="F220" i="24"/>
  <c r="E220" i="24"/>
  <c r="D220" i="24"/>
  <c r="C220" i="24"/>
  <c r="B220" i="24"/>
  <c r="R219" i="24"/>
  <c r="Q219" i="24"/>
  <c r="P219" i="24"/>
  <c r="O219" i="24"/>
  <c r="N219" i="24"/>
  <c r="M219" i="24"/>
  <c r="L219" i="24"/>
  <c r="K219" i="24"/>
  <c r="J219" i="24"/>
  <c r="I219" i="24"/>
  <c r="H219" i="24"/>
  <c r="G219" i="24"/>
  <c r="F219" i="24"/>
  <c r="E219" i="24"/>
  <c r="D219" i="24"/>
  <c r="C219" i="24"/>
  <c r="B219" i="24"/>
  <c r="R218" i="24"/>
  <c r="Q218" i="24"/>
  <c r="P218" i="24"/>
  <c r="O218" i="24"/>
  <c r="N218" i="24"/>
  <c r="M218" i="24"/>
  <c r="L218" i="24"/>
  <c r="K218" i="24"/>
  <c r="J218" i="24"/>
  <c r="I218" i="24"/>
  <c r="H218" i="24"/>
  <c r="G218" i="24"/>
  <c r="F218" i="24"/>
  <c r="E218" i="24"/>
  <c r="D218" i="24"/>
  <c r="C218" i="24"/>
  <c r="B218" i="24"/>
  <c r="R217" i="24"/>
  <c r="Q217" i="24"/>
  <c r="P217" i="24"/>
  <c r="O217" i="24"/>
  <c r="N217" i="24"/>
  <c r="M217" i="24"/>
  <c r="L217" i="24"/>
  <c r="K217" i="24"/>
  <c r="J217" i="24"/>
  <c r="I217" i="24"/>
  <c r="H217" i="24"/>
  <c r="G217" i="24"/>
  <c r="F217" i="24"/>
  <c r="E217" i="24"/>
  <c r="D217" i="24"/>
  <c r="C217" i="24"/>
  <c r="B217" i="24"/>
  <c r="R216" i="24"/>
  <c r="Q216" i="24"/>
  <c r="P216" i="24"/>
  <c r="O216" i="24"/>
  <c r="N216" i="24"/>
  <c r="M216" i="24"/>
  <c r="L216" i="24"/>
  <c r="K216" i="24"/>
  <c r="J216" i="24"/>
  <c r="I216" i="24"/>
  <c r="H216" i="24"/>
  <c r="G216" i="24"/>
  <c r="F216" i="24"/>
  <c r="E216" i="24"/>
  <c r="D216" i="24"/>
  <c r="C216" i="24"/>
  <c r="B216" i="24"/>
  <c r="R215" i="24"/>
  <c r="Q215" i="24"/>
  <c r="P215" i="24"/>
  <c r="O215" i="24"/>
  <c r="N215" i="24"/>
  <c r="M215" i="24"/>
  <c r="L215" i="24"/>
  <c r="K215" i="24"/>
  <c r="J215" i="24"/>
  <c r="I215" i="24"/>
  <c r="H215" i="24"/>
  <c r="G215" i="24"/>
  <c r="F215" i="24"/>
  <c r="E215" i="24"/>
  <c r="D215" i="24"/>
  <c r="C215" i="24"/>
  <c r="B215" i="24"/>
  <c r="R214" i="24"/>
  <c r="Q214" i="24"/>
  <c r="P214" i="24"/>
  <c r="O214" i="24"/>
  <c r="N214" i="24"/>
  <c r="M214" i="24"/>
  <c r="L214" i="24"/>
  <c r="K214" i="24"/>
  <c r="J214" i="24"/>
  <c r="I214" i="24"/>
  <c r="H214" i="24"/>
  <c r="G214" i="24"/>
  <c r="F214" i="24"/>
  <c r="E214" i="24"/>
  <c r="D214" i="24"/>
  <c r="C214" i="24"/>
  <c r="B214" i="24"/>
  <c r="R213" i="24"/>
  <c r="Q213" i="24"/>
  <c r="P213" i="24"/>
  <c r="O213" i="24"/>
  <c r="N213" i="24"/>
  <c r="M213" i="24"/>
  <c r="L213" i="24"/>
  <c r="K213" i="24"/>
  <c r="J213" i="24"/>
  <c r="I213" i="24"/>
  <c r="H213" i="24"/>
  <c r="G213" i="24"/>
  <c r="F213" i="24"/>
  <c r="E213" i="24"/>
  <c r="D213" i="24"/>
  <c r="C213" i="24"/>
  <c r="B213" i="24"/>
  <c r="R212" i="24"/>
  <c r="Q212" i="24"/>
  <c r="P212" i="24"/>
  <c r="O212" i="24"/>
  <c r="N212" i="24"/>
  <c r="M212" i="24"/>
  <c r="L212" i="24"/>
  <c r="K212" i="24"/>
  <c r="J212" i="24"/>
  <c r="I212" i="24"/>
  <c r="H212" i="24"/>
  <c r="G212" i="24"/>
  <c r="F212" i="24"/>
  <c r="E212" i="24"/>
  <c r="D212" i="24"/>
  <c r="C212" i="24"/>
  <c r="B212" i="24"/>
  <c r="R211" i="24"/>
  <c r="Q211" i="24"/>
  <c r="P211" i="24"/>
  <c r="O211" i="24"/>
  <c r="N211" i="24"/>
  <c r="M211" i="24"/>
  <c r="L211" i="24"/>
  <c r="K211" i="24"/>
  <c r="J211" i="24"/>
  <c r="I211" i="24"/>
  <c r="H211" i="24"/>
  <c r="G211" i="24"/>
  <c r="F211" i="24"/>
  <c r="E211" i="24"/>
  <c r="D211" i="24"/>
  <c r="C211" i="24"/>
  <c r="B211" i="24"/>
  <c r="R210" i="24"/>
  <c r="Q210" i="24"/>
  <c r="P210" i="24"/>
  <c r="O210" i="24"/>
  <c r="N210" i="24"/>
  <c r="M210" i="24"/>
  <c r="L210" i="24"/>
  <c r="K210" i="24"/>
  <c r="J210" i="24"/>
  <c r="I210" i="24"/>
  <c r="H210" i="24"/>
  <c r="G210" i="24"/>
  <c r="F210" i="24"/>
  <c r="E210" i="24"/>
  <c r="D210" i="24"/>
  <c r="C210" i="24"/>
  <c r="B210" i="24"/>
  <c r="R209" i="24"/>
  <c r="Q209" i="24"/>
  <c r="P209" i="24"/>
  <c r="P209" i="25" s="1"/>
  <c r="O209" i="24"/>
  <c r="N209" i="24"/>
  <c r="M209" i="24"/>
  <c r="L209" i="24"/>
  <c r="L209" i="25" s="1"/>
  <c r="K209" i="24"/>
  <c r="J209" i="24"/>
  <c r="I209" i="24"/>
  <c r="H209" i="24"/>
  <c r="H209" i="25" s="1"/>
  <c r="G209" i="24"/>
  <c r="F209" i="24"/>
  <c r="E209" i="24"/>
  <c r="D209" i="24"/>
  <c r="D209" i="25" s="1"/>
  <c r="C209" i="24"/>
  <c r="B209" i="24"/>
  <c r="R208" i="24"/>
  <c r="Q208" i="24"/>
  <c r="Q208" i="25" s="1"/>
  <c r="P208" i="24"/>
  <c r="O208" i="24"/>
  <c r="N208" i="24"/>
  <c r="M208" i="24"/>
  <c r="M208" i="25" s="1"/>
  <c r="L208" i="24"/>
  <c r="K208" i="24"/>
  <c r="J208" i="24"/>
  <c r="I208" i="24"/>
  <c r="I208" i="25" s="1"/>
  <c r="H208" i="24"/>
  <c r="G208" i="24"/>
  <c r="F208" i="24"/>
  <c r="E208" i="24"/>
  <c r="E208" i="25" s="1"/>
  <c r="D208" i="24"/>
  <c r="C208" i="24"/>
  <c r="B208" i="24"/>
  <c r="R207" i="24"/>
  <c r="R207" i="25" s="1"/>
  <c r="Q207" i="24"/>
  <c r="P207" i="24"/>
  <c r="O207" i="24"/>
  <c r="N207" i="24"/>
  <c r="N207" i="25" s="1"/>
  <c r="M207" i="24"/>
  <c r="L207" i="24"/>
  <c r="K207" i="24"/>
  <c r="J207" i="24"/>
  <c r="J207" i="25" s="1"/>
  <c r="I207" i="24"/>
  <c r="H207" i="24"/>
  <c r="G207" i="24"/>
  <c r="F207" i="24"/>
  <c r="F207" i="25" s="1"/>
  <c r="E207" i="24"/>
  <c r="D207" i="24"/>
  <c r="C207" i="24"/>
  <c r="B207" i="24"/>
  <c r="B207" i="25" s="1"/>
  <c r="R206" i="24"/>
  <c r="Q206" i="24"/>
  <c r="P206" i="24"/>
  <c r="O206" i="24"/>
  <c r="O206" i="25" s="1"/>
  <c r="N206" i="24"/>
  <c r="M206" i="24"/>
  <c r="L206" i="24"/>
  <c r="K206" i="24"/>
  <c r="K206" i="25" s="1"/>
  <c r="J206" i="24"/>
  <c r="I206" i="24"/>
  <c r="H206" i="24"/>
  <c r="G206" i="24"/>
  <c r="G206" i="25" s="1"/>
  <c r="F206" i="24"/>
  <c r="E206" i="24"/>
  <c r="D206" i="24"/>
  <c r="C206" i="24"/>
  <c r="B206" i="24"/>
  <c r="R205" i="24"/>
  <c r="Q205" i="24"/>
  <c r="P205" i="24"/>
  <c r="O205" i="24"/>
  <c r="N205" i="24"/>
  <c r="M205" i="24"/>
  <c r="L205" i="24"/>
  <c r="K205" i="24"/>
  <c r="J205" i="24"/>
  <c r="I205" i="24"/>
  <c r="H205" i="24"/>
  <c r="G205" i="24"/>
  <c r="F205" i="24"/>
  <c r="E205" i="24"/>
  <c r="D205" i="24"/>
  <c r="C205" i="24"/>
  <c r="B205" i="24"/>
  <c r="R204" i="24"/>
  <c r="Q204" i="24"/>
  <c r="P204" i="24"/>
  <c r="O204" i="24"/>
  <c r="N204" i="24"/>
  <c r="M204" i="24"/>
  <c r="L204" i="24"/>
  <c r="K204" i="24"/>
  <c r="J204" i="24"/>
  <c r="I204" i="24"/>
  <c r="H204" i="24"/>
  <c r="G204" i="24"/>
  <c r="F204" i="24"/>
  <c r="E204" i="24"/>
  <c r="D204" i="24"/>
  <c r="C204" i="24"/>
  <c r="B204" i="24"/>
  <c r="R203" i="24"/>
  <c r="Q203" i="24"/>
  <c r="P203" i="24"/>
  <c r="O203" i="24"/>
  <c r="N203" i="24"/>
  <c r="M203" i="24"/>
  <c r="L203" i="24"/>
  <c r="K203" i="24"/>
  <c r="J203" i="24"/>
  <c r="I203" i="24"/>
  <c r="H203" i="24"/>
  <c r="G203" i="24"/>
  <c r="F203" i="24"/>
  <c r="E203" i="24"/>
  <c r="D203" i="24"/>
  <c r="C203" i="24"/>
  <c r="B203" i="24"/>
  <c r="R202" i="24"/>
  <c r="Q202" i="24"/>
  <c r="P202" i="24"/>
  <c r="O202" i="24"/>
  <c r="N202" i="24"/>
  <c r="M202" i="24"/>
  <c r="L202" i="24"/>
  <c r="K202" i="24"/>
  <c r="J202" i="24"/>
  <c r="I202" i="24"/>
  <c r="H202" i="24"/>
  <c r="G202" i="24"/>
  <c r="F202" i="24"/>
  <c r="E202" i="24"/>
  <c r="D202" i="24"/>
  <c r="C202" i="24"/>
  <c r="B202" i="24"/>
  <c r="R201" i="24"/>
  <c r="Q201" i="24"/>
  <c r="P201" i="24"/>
  <c r="O201" i="24"/>
  <c r="N201" i="24"/>
  <c r="M201" i="24"/>
  <c r="L201" i="24"/>
  <c r="K201" i="24"/>
  <c r="J201" i="24"/>
  <c r="I201" i="24"/>
  <c r="H201" i="24"/>
  <c r="G201" i="24"/>
  <c r="F201" i="24"/>
  <c r="E201" i="24"/>
  <c r="D201" i="24"/>
  <c r="C201" i="24"/>
  <c r="B201" i="24"/>
  <c r="R200" i="24"/>
  <c r="Q200" i="24"/>
  <c r="P200" i="24"/>
  <c r="O200" i="24"/>
  <c r="N200" i="24"/>
  <c r="M200" i="24"/>
  <c r="L200" i="24"/>
  <c r="K200" i="24"/>
  <c r="J200" i="24"/>
  <c r="I200" i="24"/>
  <c r="H200" i="24"/>
  <c r="G200" i="24"/>
  <c r="F200" i="24"/>
  <c r="E200" i="24"/>
  <c r="D200" i="24"/>
  <c r="C200" i="24"/>
  <c r="B200" i="24"/>
  <c r="R199" i="24"/>
  <c r="Q199" i="24"/>
  <c r="P199" i="24"/>
  <c r="O199" i="24"/>
  <c r="N199" i="24"/>
  <c r="M199" i="24"/>
  <c r="L199" i="24"/>
  <c r="K199" i="24"/>
  <c r="J199" i="24"/>
  <c r="I199" i="24"/>
  <c r="H199" i="24"/>
  <c r="G199" i="24"/>
  <c r="F199" i="24"/>
  <c r="E199" i="24"/>
  <c r="D199" i="24"/>
  <c r="C199" i="24"/>
  <c r="B199" i="24"/>
  <c r="R198" i="24"/>
  <c r="Q198" i="24"/>
  <c r="P198" i="24"/>
  <c r="O198" i="24"/>
  <c r="N198" i="24"/>
  <c r="M198" i="24"/>
  <c r="L198" i="24"/>
  <c r="K198" i="24"/>
  <c r="J198" i="24"/>
  <c r="I198" i="24"/>
  <c r="H198" i="24"/>
  <c r="G198" i="24"/>
  <c r="F198" i="24"/>
  <c r="E198" i="24"/>
  <c r="D198" i="24"/>
  <c r="C198" i="24"/>
  <c r="B198" i="24"/>
  <c r="R197" i="24"/>
  <c r="Q197" i="24"/>
  <c r="P197" i="24"/>
  <c r="O197" i="24"/>
  <c r="N197" i="24"/>
  <c r="M197" i="24"/>
  <c r="L197" i="24"/>
  <c r="K197" i="24"/>
  <c r="J197" i="24"/>
  <c r="I197" i="24"/>
  <c r="H197" i="24"/>
  <c r="G197" i="24"/>
  <c r="F197" i="24"/>
  <c r="E197" i="24"/>
  <c r="D197" i="24"/>
  <c r="C197" i="24"/>
  <c r="B197" i="24"/>
  <c r="R196" i="24"/>
  <c r="Q196" i="24"/>
  <c r="P196" i="24"/>
  <c r="O196" i="24"/>
  <c r="N196" i="24"/>
  <c r="M196" i="24"/>
  <c r="L196" i="24"/>
  <c r="K196" i="24"/>
  <c r="J196" i="24"/>
  <c r="I196" i="24"/>
  <c r="H196" i="24"/>
  <c r="G196" i="24"/>
  <c r="F196" i="24"/>
  <c r="E196" i="24"/>
  <c r="D196" i="24"/>
  <c r="C196" i="24"/>
  <c r="B196" i="24"/>
  <c r="R195" i="24"/>
  <c r="Q195" i="24"/>
  <c r="P195" i="24"/>
  <c r="O195" i="24"/>
  <c r="N195" i="24"/>
  <c r="M195" i="24"/>
  <c r="L195" i="24"/>
  <c r="K195" i="24"/>
  <c r="J195" i="24"/>
  <c r="I195" i="24"/>
  <c r="H195" i="24"/>
  <c r="G195" i="24"/>
  <c r="F195" i="24"/>
  <c r="E195" i="24"/>
  <c r="D195" i="24"/>
  <c r="C195" i="24"/>
  <c r="B195" i="24"/>
  <c r="R194" i="24"/>
  <c r="Q194" i="24"/>
  <c r="P194" i="24"/>
  <c r="O194" i="24"/>
  <c r="N194" i="24"/>
  <c r="M194" i="24"/>
  <c r="L194" i="24"/>
  <c r="K194" i="24"/>
  <c r="J194" i="24"/>
  <c r="I194" i="24"/>
  <c r="H194" i="24"/>
  <c r="G194" i="24"/>
  <c r="F194" i="24"/>
  <c r="E194" i="24"/>
  <c r="D194" i="24"/>
  <c r="C194" i="24"/>
  <c r="B194" i="24"/>
  <c r="R193" i="24"/>
  <c r="Q193" i="24"/>
  <c r="P193" i="24"/>
  <c r="O193" i="24"/>
  <c r="N193" i="24"/>
  <c r="M193" i="24"/>
  <c r="L193" i="24"/>
  <c r="K193" i="24"/>
  <c r="J193" i="24"/>
  <c r="I193" i="24"/>
  <c r="H193" i="24"/>
  <c r="G193" i="24"/>
  <c r="F193" i="24"/>
  <c r="E193" i="24"/>
  <c r="D193" i="24"/>
  <c r="C193" i="24"/>
  <c r="B193" i="24"/>
  <c r="R192" i="24"/>
  <c r="Q192" i="24"/>
  <c r="P192" i="24"/>
  <c r="O192" i="24"/>
  <c r="N192" i="24"/>
  <c r="M192" i="24"/>
  <c r="L192" i="24"/>
  <c r="K192" i="24"/>
  <c r="J192" i="24"/>
  <c r="I192" i="24"/>
  <c r="H192" i="24"/>
  <c r="G192" i="24"/>
  <c r="F192" i="24"/>
  <c r="E192" i="24"/>
  <c r="D192" i="24"/>
  <c r="C192" i="24"/>
  <c r="B192" i="24"/>
  <c r="R191" i="24"/>
  <c r="Q191" i="24"/>
  <c r="P191" i="24"/>
  <c r="O191" i="24"/>
  <c r="N191" i="24"/>
  <c r="M191" i="24"/>
  <c r="L191" i="24"/>
  <c r="K191" i="24"/>
  <c r="J191" i="24"/>
  <c r="I191" i="24"/>
  <c r="H191" i="24"/>
  <c r="G191" i="24"/>
  <c r="F191" i="24"/>
  <c r="E191" i="24"/>
  <c r="D191" i="24"/>
  <c r="C191" i="24"/>
  <c r="B191" i="24"/>
  <c r="R190" i="24"/>
  <c r="Q190" i="24"/>
  <c r="P190" i="24"/>
  <c r="O190" i="24"/>
  <c r="N190" i="24"/>
  <c r="M190" i="24"/>
  <c r="L190" i="24"/>
  <c r="K190" i="24"/>
  <c r="J190" i="24"/>
  <c r="I190" i="24"/>
  <c r="H190" i="24"/>
  <c r="G190" i="24"/>
  <c r="F190" i="24"/>
  <c r="E190" i="24"/>
  <c r="D190" i="24"/>
  <c r="C190" i="24"/>
  <c r="B190" i="24"/>
  <c r="R189" i="24"/>
  <c r="Q189" i="24"/>
  <c r="P189" i="24"/>
  <c r="O189" i="24"/>
  <c r="N189" i="24"/>
  <c r="M189" i="24"/>
  <c r="L189" i="24"/>
  <c r="K189" i="24"/>
  <c r="J189" i="24"/>
  <c r="I189" i="24"/>
  <c r="H189" i="24"/>
  <c r="G189" i="24"/>
  <c r="F189" i="24"/>
  <c r="E189" i="24"/>
  <c r="D189" i="24"/>
  <c r="C189" i="24"/>
  <c r="B189" i="24"/>
  <c r="R188" i="24"/>
  <c r="Q188" i="24"/>
  <c r="P188" i="24"/>
  <c r="O188" i="24"/>
  <c r="N188" i="24"/>
  <c r="M188" i="24"/>
  <c r="L188" i="24"/>
  <c r="K188" i="24"/>
  <c r="J188" i="24"/>
  <c r="I188" i="24"/>
  <c r="H188" i="24"/>
  <c r="G188" i="24"/>
  <c r="F188" i="24"/>
  <c r="E188" i="24"/>
  <c r="D188" i="24"/>
  <c r="C188" i="24"/>
  <c r="B188" i="24"/>
  <c r="R187" i="24"/>
  <c r="Q187" i="24"/>
  <c r="P187" i="24"/>
  <c r="O187" i="24"/>
  <c r="N187" i="24"/>
  <c r="M187" i="24"/>
  <c r="L187" i="24"/>
  <c r="K187" i="24"/>
  <c r="J187" i="24"/>
  <c r="I187" i="24"/>
  <c r="H187" i="24"/>
  <c r="G187" i="24"/>
  <c r="F187" i="24"/>
  <c r="E187" i="24"/>
  <c r="D187" i="24"/>
  <c r="C187" i="24"/>
  <c r="B187" i="24"/>
  <c r="R186" i="24"/>
  <c r="Q186" i="24"/>
  <c r="P186" i="24"/>
  <c r="O186" i="24"/>
  <c r="N186" i="24"/>
  <c r="M186" i="24"/>
  <c r="L186" i="24"/>
  <c r="K186" i="24"/>
  <c r="J186" i="24"/>
  <c r="I186" i="24"/>
  <c r="H186" i="24"/>
  <c r="G186" i="24"/>
  <c r="F186" i="24"/>
  <c r="E186" i="24"/>
  <c r="D186" i="24"/>
  <c r="C186" i="24"/>
  <c r="B186" i="24"/>
  <c r="R185" i="24"/>
  <c r="Q185" i="24"/>
  <c r="P185" i="24"/>
  <c r="O185" i="24"/>
  <c r="N185" i="24"/>
  <c r="M185" i="24"/>
  <c r="L185" i="24"/>
  <c r="K185" i="24"/>
  <c r="J185" i="24"/>
  <c r="I185" i="24"/>
  <c r="H185" i="24"/>
  <c r="G185" i="24"/>
  <c r="F185" i="24"/>
  <c r="E185" i="24"/>
  <c r="D185" i="24"/>
  <c r="C185" i="24"/>
  <c r="B185" i="24"/>
  <c r="R184" i="24"/>
  <c r="Q184" i="24"/>
  <c r="P184" i="24"/>
  <c r="O184" i="24"/>
  <c r="N184" i="24"/>
  <c r="M184" i="24"/>
  <c r="L184" i="24"/>
  <c r="K184" i="24"/>
  <c r="J184" i="24"/>
  <c r="I184" i="24"/>
  <c r="H184" i="24"/>
  <c r="G184" i="24"/>
  <c r="F184" i="24"/>
  <c r="E184" i="24"/>
  <c r="D184" i="24"/>
  <c r="C184" i="24"/>
  <c r="B184" i="24"/>
  <c r="R183" i="24"/>
  <c r="Q183" i="24"/>
  <c r="P183" i="24"/>
  <c r="O183" i="24"/>
  <c r="N183" i="24"/>
  <c r="M183" i="24"/>
  <c r="L183" i="24"/>
  <c r="K183" i="24"/>
  <c r="J183" i="24"/>
  <c r="I183" i="24"/>
  <c r="H183" i="24"/>
  <c r="G183" i="24"/>
  <c r="F183" i="24"/>
  <c r="E183" i="24"/>
  <c r="D183" i="24"/>
  <c r="C183" i="24"/>
  <c r="B183" i="24"/>
  <c r="R182" i="24"/>
  <c r="Q182" i="24"/>
  <c r="P182" i="24"/>
  <c r="O182" i="24"/>
  <c r="N182" i="24"/>
  <c r="M182" i="24"/>
  <c r="L182" i="24"/>
  <c r="K182" i="24"/>
  <c r="J182" i="24"/>
  <c r="I182" i="24"/>
  <c r="H182" i="24"/>
  <c r="G182" i="24"/>
  <c r="F182" i="24"/>
  <c r="E182" i="24"/>
  <c r="D182" i="24"/>
  <c r="C182" i="24"/>
  <c r="B182" i="24"/>
  <c r="R181" i="24"/>
  <c r="Q181" i="24"/>
  <c r="P181" i="24"/>
  <c r="O181" i="24"/>
  <c r="N181" i="24"/>
  <c r="M181" i="24"/>
  <c r="L181" i="24"/>
  <c r="K181" i="24"/>
  <c r="J181" i="24"/>
  <c r="I181" i="24"/>
  <c r="H181" i="24"/>
  <c r="G181" i="24"/>
  <c r="F181" i="24"/>
  <c r="E181" i="24"/>
  <c r="D181" i="24"/>
  <c r="C181" i="24"/>
  <c r="B181" i="24"/>
  <c r="R180" i="24"/>
  <c r="Q180" i="24"/>
  <c r="P180" i="24"/>
  <c r="O180" i="24"/>
  <c r="N180" i="24"/>
  <c r="M180" i="24"/>
  <c r="L180" i="24"/>
  <c r="K180" i="24"/>
  <c r="J180" i="24"/>
  <c r="I180" i="24"/>
  <c r="H180" i="24"/>
  <c r="G180" i="24"/>
  <c r="F180" i="24"/>
  <c r="E180" i="24"/>
  <c r="D180" i="24"/>
  <c r="C180" i="24"/>
  <c r="B180" i="24"/>
  <c r="R179" i="24"/>
  <c r="Q179" i="24"/>
  <c r="P179" i="24"/>
  <c r="O179" i="24"/>
  <c r="N179" i="24"/>
  <c r="M179" i="24"/>
  <c r="L179" i="24"/>
  <c r="K179" i="24"/>
  <c r="J179" i="24"/>
  <c r="I179" i="24"/>
  <c r="H179" i="24"/>
  <c r="G179" i="24"/>
  <c r="F179" i="24"/>
  <c r="E179" i="24"/>
  <c r="D179" i="24"/>
  <c r="C179" i="24"/>
  <c r="B179" i="24"/>
  <c r="R178" i="24"/>
  <c r="Q178" i="24"/>
  <c r="P178" i="24"/>
  <c r="O178" i="24"/>
  <c r="N178" i="24"/>
  <c r="M178" i="24"/>
  <c r="L178" i="24"/>
  <c r="K178" i="24"/>
  <c r="J178" i="24"/>
  <c r="I178" i="24"/>
  <c r="H178" i="24"/>
  <c r="G178" i="24"/>
  <c r="F178" i="24"/>
  <c r="E178" i="24"/>
  <c r="D178" i="24"/>
  <c r="C178" i="24"/>
  <c r="B178" i="24"/>
  <c r="R177" i="24"/>
  <c r="Q177" i="24"/>
  <c r="P177" i="24"/>
  <c r="O177" i="24"/>
  <c r="N177" i="24"/>
  <c r="M177" i="24"/>
  <c r="L177" i="24"/>
  <c r="K177" i="24"/>
  <c r="J177" i="24"/>
  <c r="I177" i="24"/>
  <c r="H177" i="24"/>
  <c r="G177" i="24"/>
  <c r="F177" i="24"/>
  <c r="E177" i="24"/>
  <c r="D177" i="24"/>
  <c r="C177" i="24"/>
  <c r="B177" i="24"/>
  <c r="R176" i="24"/>
  <c r="Q176" i="24"/>
  <c r="P176" i="24"/>
  <c r="O176" i="24"/>
  <c r="N176" i="24"/>
  <c r="M176" i="24"/>
  <c r="L176" i="24"/>
  <c r="K176" i="24"/>
  <c r="J176" i="24"/>
  <c r="I176" i="24"/>
  <c r="H176" i="24"/>
  <c r="G176" i="24"/>
  <c r="F176" i="24"/>
  <c r="E176" i="24"/>
  <c r="D176" i="24"/>
  <c r="C176" i="24"/>
  <c r="B176" i="24"/>
  <c r="R175" i="24"/>
  <c r="Q175" i="24"/>
  <c r="P175" i="24"/>
  <c r="O175" i="24"/>
  <c r="N175" i="24"/>
  <c r="M175" i="24"/>
  <c r="L175" i="24"/>
  <c r="K175" i="24"/>
  <c r="J175" i="24"/>
  <c r="I175" i="24"/>
  <c r="H175" i="24"/>
  <c r="G175" i="24"/>
  <c r="F175" i="24"/>
  <c r="E175" i="24"/>
  <c r="D175" i="24"/>
  <c r="C175" i="24"/>
  <c r="B175" i="24"/>
  <c r="R174" i="24"/>
  <c r="Q174" i="24"/>
  <c r="P174" i="24"/>
  <c r="O174" i="24"/>
  <c r="N174" i="24"/>
  <c r="M174" i="24"/>
  <c r="L174" i="24"/>
  <c r="K174" i="24"/>
  <c r="J174" i="24"/>
  <c r="I174" i="24"/>
  <c r="H174" i="24"/>
  <c r="G174" i="24"/>
  <c r="F174" i="24"/>
  <c r="E174" i="24"/>
  <c r="D174" i="24"/>
  <c r="C174" i="24"/>
  <c r="B174" i="24"/>
  <c r="R173" i="24"/>
  <c r="Q173" i="24"/>
  <c r="P173" i="24"/>
  <c r="O173" i="24"/>
  <c r="N173" i="24"/>
  <c r="M173" i="24"/>
  <c r="L173" i="24"/>
  <c r="K173" i="24"/>
  <c r="J173" i="24"/>
  <c r="I173" i="24"/>
  <c r="H173" i="24"/>
  <c r="G173" i="24"/>
  <c r="F173" i="24"/>
  <c r="E173" i="24"/>
  <c r="D173" i="24"/>
  <c r="C173" i="24"/>
  <c r="B173" i="24"/>
  <c r="R172" i="24"/>
  <c r="Q172" i="24"/>
  <c r="P172" i="24"/>
  <c r="O172" i="24"/>
  <c r="N172" i="24"/>
  <c r="M172" i="24"/>
  <c r="L172" i="24"/>
  <c r="K172" i="24"/>
  <c r="J172" i="24"/>
  <c r="I172" i="24"/>
  <c r="H172" i="24"/>
  <c r="G172" i="24"/>
  <c r="F172" i="24"/>
  <c r="E172" i="24"/>
  <c r="D172" i="24"/>
  <c r="C172" i="24"/>
  <c r="B172" i="24"/>
  <c r="R171" i="24"/>
  <c r="Q171" i="24"/>
  <c r="P171" i="24"/>
  <c r="O171" i="24"/>
  <c r="N171" i="24"/>
  <c r="M171" i="24"/>
  <c r="L171" i="24"/>
  <c r="K171" i="24"/>
  <c r="J171" i="24"/>
  <c r="I171" i="24"/>
  <c r="H171" i="24"/>
  <c r="G171" i="24"/>
  <c r="F171" i="24"/>
  <c r="E171" i="24"/>
  <c r="D171" i="24"/>
  <c r="C171" i="24"/>
  <c r="B171" i="24"/>
  <c r="R170" i="24"/>
  <c r="Q170" i="24"/>
  <c r="P170" i="24"/>
  <c r="O170" i="24"/>
  <c r="N170" i="24"/>
  <c r="M170" i="24"/>
  <c r="L170" i="24"/>
  <c r="K170" i="24"/>
  <c r="J170" i="24"/>
  <c r="I170" i="24"/>
  <c r="H170" i="24"/>
  <c r="G170" i="24"/>
  <c r="F170" i="24"/>
  <c r="E170" i="24"/>
  <c r="D170" i="24"/>
  <c r="C170" i="24"/>
  <c r="B170" i="24"/>
  <c r="R169" i="24"/>
  <c r="Q169" i="24"/>
  <c r="P169" i="24"/>
  <c r="O169" i="24"/>
  <c r="N169" i="24"/>
  <c r="M169" i="24"/>
  <c r="L169" i="24"/>
  <c r="K169" i="24"/>
  <c r="J169" i="24"/>
  <c r="I169" i="24"/>
  <c r="H169" i="24"/>
  <c r="G169" i="24"/>
  <c r="F169" i="24"/>
  <c r="E169" i="24"/>
  <c r="D169" i="24"/>
  <c r="C169" i="24"/>
  <c r="B169" i="24"/>
  <c r="R168" i="24"/>
  <c r="Q168" i="24"/>
  <c r="P168" i="24"/>
  <c r="O168" i="24"/>
  <c r="N168" i="24"/>
  <c r="M168" i="24"/>
  <c r="L168" i="24"/>
  <c r="K168" i="24"/>
  <c r="J168" i="24"/>
  <c r="I168" i="24"/>
  <c r="H168" i="24"/>
  <c r="G168" i="24"/>
  <c r="F168" i="24"/>
  <c r="E168" i="24"/>
  <c r="D168" i="24"/>
  <c r="C168" i="24"/>
  <c r="B168" i="24"/>
  <c r="R167" i="24"/>
  <c r="Q167" i="24"/>
  <c r="P167" i="24"/>
  <c r="O167" i="24"/>
  <c r="N167" i="24"/>
  <c r="M167" i="24"/>
  <c r="L167" i="24"/>
  <c r="K167" i="24"/>
  <c r="J167" i="24"/>
  <c r="I167" i="24"/>
  <c r="H167" i="24"/>
  <c r="G167" i="24"/>
  <c r="F167" i="24"/>
  <c r="E167" i="24"/>
  <c r="D167" i="24"/>
  <c r="C167" i="24"/>
  <c r="B167" i="24"/>
  <c r="R166" i="24"/>
  <c r="Q166" i="24"/>
  <c r="P166" i="24"/>
  <c r="O166" i="24"/>
  <c r="N166" i="24"/>
  <c r="M166" i="24"/>
  <c r="L166" i="24"/>
  <c r="K166" i="24"/>
  <c r="J166" i="24"/>
  <c r="I166" i="24"/>
  <c r="H166" i="24"/>
  <c r="G166" i="24"/>
  <c r="F166" i="24"/>
  <c r="E166" i="24"/>
  <c r="D166" i="24"/>
  <c r="C166" i="24"/>
  <c r="B166" i="24"/>
  <c r="R165" i="24"/>
  <c r="Q165" i="24"/>
  <c r="P165" i="24"/>
  <c r="O165" i="24"/>
  <c r="N165" i="24"/>
  <c r="M165" i="24"/>
  <c r="L165" i="24"/>
  <c r="K165" i="24"/>
  <c r="J165" i="24"/>
  <c r="I165" i="24"/>
  <c r="H165" i="24"/>
  <c r="G165" i="24"/>
  <c r="F165" i="24"/>
  <c r="E165" i="24"/>
  <c r="D165" i="24"/>
  <c r="C165" i="24"/>
  <c r="B165" i="24"/>
  <c r="R164" i="24"/>
  <c r="Q164" i="24"/>
  <c r="P164" i="24"/>
  <c r="O164" i="24"/>
  <c r="N164" i="24"/>
  <c r="M164" i="24"/>
  <c r="L164" i="24"/>
  <c r="K164" i="24"/>
  <c r="J164" i="24"/>
  <c r="I164" i="24"/>
  <c r="H164" i="24"/>
  <c r="G164" i="24"/>
  <c r="F164" i="24"/>
  <c r="E164" i="24"/>
  <c r="D164" i="24"/>
  <c r="C164" i="24"/>
  <c r="B164" i="24"/>
  <c r="R163" i="24"/>
  <c r="Q163" i="24"/>
  <c r="P163" i="24"/>
  <c r="O163" i="24"/>
  <c r="N163" i="24"/>
  <c r="M163" i="24"/>
  <c r="L163" i="24"/>
  <c r="K163" i="24"/>
  <c r="J163" i="24"/>
  <c r="I163" i="24"/>
  <c r="H163" i="24"/>
  <c r="G163" i="24"/>
  <c r="F163" i="24"/>
  <c r="E163" i="24"/>
  <c r="D163" i="24"/>
  <c r="C163" i="24"/>
  <c r="B163" i="24"/>
  <c r="R162" i="24"/>
  <c r="Q162" i="24"/>
  <c r="P162" i="24"/>
  <c r="O162" i="24"/>
  <c r="N162" i="24"/>
  <c r="M162" i="24"/>
  <c r="L162" i="24"/>
  <c r="K162" i="24"/>
  <c r="J162" i="24"/>
  <c r="I162" i="24"/>
  <c r="H162" i="24"/>
  <c r="G162" i="24"/>
  <c r="F162" i="24"/>
  <c r="E162" i="24"/>
  <c r="D162" i="24"/>
  <c r="C162" i="24"/>
  <c r="B162" i="24"/>
  <c r="R161" i="24"/>
  <c r="Q161" i="24"/>
  <c r="P161" i="24"/>
  <c r="O161" i="24"/>
  <c r="N161" i="24"/>
  <c r="M161" i="24"/>
  <c r="L161" i="24"/>
  <c r="K161" i="24"/>
  <c r="J161" i="24"/>
  <c r="I161" i="24"/>
  <c r="H161" i="24"/>
  <c r="G161" i="24"/>
  <c r="F161" i="24"/>
  <c r="E161" i="24"/>
  <c r="D161" i="24"/>
  <c r="C161" i="24"/>
  <c r="B161" i="24"/>
  <c r="R160" i="24"/>
  <c r="Q160" i="24"/>
  <c r="P160" i="24"/>
  <c r="O160" i="24"/>
  <c r="N160" i="24"/>
  <c r="M160" i="24"/>
  <c r="L160" i="24"/>
  <c r="K160" i="24"/>
  <c r="J160" i="24"/>
  <c r="I160" i="24"/>
  <c r="H160" i="24"/>
  <c r="G160" i="24"/>
  <c r="F160" i="24"/>
  <c r="E160" i="24"/>
  <c r="D160" i="24"/>
  <c r="C160" i="24"/>
  <c r="B160" i="24"/>
  <c r="R159" i="24"/>
  <c r="Q159" i="24"/>
  <c r="P159" i="24"/>
  <c r="O159" i="24"/>
  <c r="N159" i="24"/>
  <c r="M159" i="24"/>
  <c r="L159" i="24"/>
  <c r="K159" i="24"/>
  <c r="J159" i="24"/>
  <c r="I159" i="24"/>
  <c r="H159" i="24"/>
  <c r="G159" i="24"/>
  <c r="F159" i="24"/>
  <c r="E159" i="24"/>
  <c r="D159" i="24"/>
  <c r="C159" i="24"/>
  <c r="B159" i="24"/>
  <c r="R158" i="24"/>
  <c r="Q158" i="24"/>
  <c r="P158" i="24"/>
  <c r="O158" i="24"/>
  <c r="N158" i="24"/>
  <c r="M158" i="24"/>
  <c r="L158" i="24"/>
  <c r="K158" i="24"/>
  <c r="J158" i="24"/>
  <c r="I158" i="24"/>
  <c r="H158" i="24"/>
  <c r="G158" i="24"/>
  <c r="F158" i="24"/>
  <c r="E158" i="24"/>
  <c r="D158" i="24"/>
  <c r="C158" i="24"/>
  <c r="B158" i="24"/>
  <c r="R157" i="24"/>
  <c r="Q157" i="24"/>
  <c r="P157" i="24"/>
  <c r="O157" i="24"/>
  <c r="N157" i="24"/>
  <c r="M157" i="24"/>
  <c r="L157" i="24"/>
  <c r="K157" i="24"/>
  <c r="J157" i="24"/>
  <c r="I157" i="24"/>
  <c r="H157" i="24"/>
  <c r="G157" i="24"/>
  <c r="F157" i="24"/>
  <c r="E157" i="24"/>
  <c r="D157" i="24"/>
  <c r="C157" i="24"/>
  <c r="B157" i="24"/>
  <c r="R156" i="24"/>
  <c r="Q156" i="24"/>
  <c r="P156" i="24"/>
  <c r="O156" i="24"/>
  <c r="N156" i="24"/>
  <c r="M156" i="24"/>
  <c r="L156" i="24"/>
  <c r="K156" i="24"/>
  <c r="J156" i="24"/>
  <c r="I156" i="24"/>
  <c r="H156" i="24"/>
  <c r="G156" i="24"/>
  <c r="F156" i="24"/>
  <c r="E156" i="24"/>
  <c r="D156" i="24"/>
  <c r="C156" i="24"/>
  <c r="B156" i="24"/>
  <c r="R155" i="24"/>
  <c r="Q155" i="24"/>
  <c r="P155" i="24"/>
  <c r="O155" i="24"/>
  <c r="N155" i="24"/>
  <c r="M155" i="24"/>
  <c r="L155" i="24"/>
  <c r="K155" i="24"/>
  <c r="J155" i="24"/>
  <c r="I155" i="24"/>
  <c r="H155" i="24"/>
  <c r="G155" i="24"/>
  <c r="F155" i="24"/>
  <c r="E155" i="24"/>
  <c r="D155" i="24"/>
  <c r="C155" i="24"/>
  <c r="B155" i="24"/>
  <c r="R154" i="24"/>
  <c r="Q154" i="24"/>
  <c r="P154" i="24"/>
  <c r="O154" i="24"/>
  <c r="N154" i="24"/>
  <c r="M154" i="24"/>
  <c r="L154" i="24"/>
  <c r="K154" i="24"/>
  <c r="J154" i="24"/>
  <c r="I154" i="24"/>
  <c r="H154" i="24"/>
  <c r="G154" i="24"/>
  <c r="F154" i="24"/>
  <c r="E154" i="24"/>
  <c r="D154" i="24"/>
  <c r="C154" i="24"/>
  <c r="B154" i="24"/>
  <c r="R153" i="24"/>
  <c r="Q153" i="24"/>
  <c r="P153" i="24"/>
  <c r="O153" i="24"/>
  <c r="N153" i="24"/>
  <c r="M153" i="24"/>
  <c r="L153" i="24"/>
  <c r="K153" i="24"/>
  <c r="J153" i="24"/>
  <c r="I153" i="24"/>
  <c r="H153" i="24"/>
  <c r="G153" i="24"/>
  <c r="F153" i="24"/>
  <c r="E153" i="24"/>
  <c r="D153" i="24"/>
  <c r="C153" i="24"/>
  <c r="B153" i="24"/>
  <c r="R152" i="24"/>
  <c r="Q152" i="24"/>
  <c r="P152" i="24"/>
  <c r="O152" i="24"/>
  <c r="N152" i="24"/>
  <c r="M152" i="24"/>
  <c r="L152" i="24"/>
  <c r="K152" i="24"/>
  <c r="J152" i="24"/>
  <c r="I152" i="24"/>
  <c r="H152" i="24"/>
  <c r="G152" i="24"/>
  <c r="F152" i="24"/>
  <c r="E152" i="24"/>
  <c r="D152" i="24"/>
  <c r="C152" i="24"/>
  <c r="B152" i="24"/>
  <c r="R151" i="24"/>
  <c r="Q151" i="24"/>
  <c r="P151" i="24"/>
  <c r="O151" i="24"/>
  <c r="N151" i="24"/>
  <c r="M151" i="24"/>
  <c r="L151" i="24"/>
  <c r="K151" i="24"/>
  <c r="J151" i="24"/>
  <c r="I151" i="24"/>
  <c r="H151" i="24"/>
  <c r="G151" i="24"/>
  <c r="F151" i="24"/>
  <c r="E151" i="24"/>
  <c r="D151" i="24"/>
  <c r="C151" i="24"/>
  <c r="B151" i="24"/>
  <c r="R150" i="24"/>
  <c r="Q150" i="24"/>
  <c r="P150" i="24"/>
  <c r="O150" i="24"/>
  <c r="N150" i="24"/>
  <c r="M150" i="24"/>
  <c r="L150" i="24"/>
  <c r="K150" i="24"/>
  <c r="J150" i="24"/>
  <c r="I150" i="24"/>
  <c r="H150" i="24"/>
  <c r="G150" i="24"/>
  <c r="F150" i="24"/>
  <c r="E150" i="24"/>
  <c r="D150" i="24"/>
  <c r="C150" i="24"/>
  <c r="B150" i="24"/>
  <c r="R149" i="24"/>
  <c r="Q149" i="24"/>
  <c r="P149" i="24"/>
  <c r="O149" i="24"/>
  <c r="N149" i="24"/>
  <c r="M149" i="24"/>
  <c r="L149" i="24"/>
  <c r="K149" i="24"/>
  <c r="J149" i="24"/>
  <c r="I149" i="24"/>
  <c r="H149" i="24"/>
  <c r="G149" i="24"/>
  <c r="F149" i="24"/>
  <c r="E149" i="24"/>
  <c r="D149" i="24"/>
  <c r="C149" i="24"/>
  <c r="B149" i="24"/>
  <c r="R148" i="24"/>
  <c r="Q148" i="24"/>
  <c r="P148" i="24"/>
  <c r="O148" i="24"/>
  <c r="N148" i="24"/>
  <c r="M148" i="24"/>
  <c r="L148" i="24"/>
  <c r="K148" i="24"/>
  <c r="J148" i="24"/>
  <c r="I148" i="24"/>
  <c r="H148" i="24"/>
  <c r="G148" i="24"/>
  <c r="F148" i="24"/>
  <c r="E148" i="24"/>
  <c r="D148" i="24"/>
  <c r="C148" i="24"/>
  <c r="B148" i="24"/>
  <c r="R147" i="24"/>
  <c r="Q147" i="24"/>
  <c r="P147" i="24"/>
  <c r="O147" i="24"/>
  <c r="N147" i="24"/>
  <c r="M147" i="24"/>
  <c r="L147" i="24"/>
  <c r="K147" i="24"/>
  <c r="J147" i="24"/>
  <c r="I147" i="24"/>
  <c r="H147" i="24"/>
  <c r="G147" i="24"/>
  <c r="F147" i="24"/>
  <c r="E147" i="24"/>
  <c r="D147" i="24"/>
  <c r="C147" i="24"/>
  <c r="B147" i="24"/>
  <c r="R146" i="24"/>
  <c r="Q146" i="24"/>
  <c r="P146" i="24"/>
  <c r="O146" i="24"/>
  <c r="N146" i="24"/>
  <c r="M146" i="24"/>
  <c r="L146" i="24"/>
  <c r="K146" i="24"/>
  <c r="J146" i="24"/>
  <c r="I146" i="24"/>
  <c r="H146" i="24"/>
  <c r="G146" i="24"/>
  <c r="F146" i="24"/>
  <c r="E146" i="24"/>
  <c r="D146" i="24"/>
  <c r="C146" i="24"/>
  <c r="B146" i="24"/>
  <c r="R145" i="24"/>
  <c r="Q145" i="24"/>
  <c r="P145" i="24"/>
  <c r="O145" i="24"/>
  <c r="N145" i="24"/>
  <c r="M145" i="24"/>
  <c r="L145" i="24"/>
  <c r="K145" i="24"/>
  <c r="J145" i="24"/>
  <c r="I145" i="24"/>
  <c r="H145" i="24"/>
  <c r="G145" i="24"/>
  <c r="F145" i="24"/>
  <c r="E145" i="24"/>
  <c r="D145" i="24"/>
  <c r="C145" i="24"/>
  <c r="B145" i="24"/>
  <c r="R144" i="24"/>
  <c r="Q144" i="24"/>
  <c r="P144" i="24"/>
  <c r="O144" i="24"/>
  <c r="N144" i="24"/>
  <c r="M144" i="24"/>
  <c r="L144" i="24"/>
  <c r="K144" i="24"/>
  <c r="J144" i="24"/>
  <c r="I144" i="24"/>
  <c r="H144" i="24"/>
  <c r="G144" i="24"/>
  <c r="F144" i="24"/>
  <c r="E144" i="24"/>
  <c r="D144" i="24"/>
  <c r="C144" i="24"/>
  <c r="B144" i="24"/>
  <c r="R143" i="24"/>
  <c r="Q143" i="24"/>
  <c r="P143" i="24"/>
  <c r="O143" i="24"/>
  <c r="N143" i="24"/>
  <c r="M143" i="24"/>
  <c r="L143" i="24"/>
  <c r="K143" i="24"/>
  <c r="J143" i="24"/>
  <c r="I143" i="24"/>
  <c r="H143" i="24"/>
  <c r="G143" i="24"/>
  <c r="F143" i="24"/>
  <c r="E143" i="24"/>
  <c r="D143" i="24"/>
  <c r="C143" i="24"/>
  <c r="B143" i="24"/>
  <c r="R142" i="24"/>
  <c r="Q142" i="24"/>
  <c r="P142" i="24"/>
  <c r="O142" i="24"/>
  <c r="N142" i="24"/>
  <c r="M142" i="24"/>
  <c r="L142" i="24"/>
  <c r="K142" i="24"/>
  <c r="J142" i="24"/>
  <c r="I142" i="24"/>
  <c r="H142" i="24"/>
  <c r="G142" i="24"/>
  <c r="F142" i="24"/>
  <c r="E142" i="24"/>
  <c r="D142" i="24"/>
  <c r="C142" i="24"/>
  <c r="B142" i="24"/>
  <c r="R141" i="24"/>
  <c r="Q141" i="24"/>
  <c r="P141" i="24"/>
  <c r="O141" i="24"/>
  <c r="N141" i="24"/>
  <c r="M141" i="24"/>
  <c r="L141" i="24"/>
  <c r="K141" i="24"/>
  <c r="J141" i="24"/>
  <c r="I141" i="24"/>
  <c r="H141" i="24"/>
  <c r="G141" i="24"/>
  <c r="F141" i="24"/>
  <c r="E141" i="24"/>
  <c r="D141" i="24"/>
  <c r="C141" i="24"/>
  <c r="B141" i="24"/>
  <c r="R140" i="24"/>
  <c r="Q140" i="24"/>
  <c r="P140" i="24"/>
  <c r="O140" i="24"/>
  <c r="N140" i="24"/>
  <c r="M140" i="24"/>
  <c r="L140" i="24"/>
  <c r="K140" i="24"/>
  <c r="J140" i="24"/>
  <c r="I140" i="24"/>
  <c r="H140" i="24"/>
  <c r="G140" i="24"/>
  <c r="F140" i="24"/>
  <c r="E140" i="24"/>
  <c r="D140" i="24"/>
  <c r="C140" i="24"/>
  <c r="B140" i="24"/>
  <c r="R139" i="24"/>
  <c r="Q139" i="24"/>
  <c r="P139" i="24"/>
  <c r="O139" i="24"/>
  <c r="N139" i="24"/>
  <c r="M139" i="24"/>
  <c r="L139" i="24"/>
  <c r="K139" i="24"/>
  <c r="J139" i="24"/>
  <c r="I139" i="24"/>
  <c r="H139" i="24"/>
  <c r="G139" i="24"/>
  <c r="F139" i="24"/>
  <c r="E139" i="24"/>
  <c r="D139" i="24"/>
  <c r="C139" i="24"/>
  <c r="B139" i="24"/>
  <c r="R138" i="24"/>
  <c r="Q138" i="24"/>
  <c r="P138" i="24"/>
  <c r="O138" i="24"/>
  <c r="N138" i="24"/>
  <c r="M138" i="24"/>
  <c r="L138" i="24"/>
  <c r="K138" i="24"/>
  <c r="J138" i="24"/>
  <c r="I138" i="24"/>
  <c r="H138" i="24"/>
  <c r="G138" i="24"/>
  <c r="F138" i="24"/>
  <c r="E138" i="24"/>
  <c r="D138" i="24"/>
  <c r="C138" i="24"/>
  <c r="B138" i="24"/>
  <c r="R137" i="24"/>
  <c r="Q137" i="24"/>
  <c r="P137" i="24"/>
  <c r="O137" i="24"/>
  <c r="N137" i="24"/>
  <c r="M137" i="24"/>
  <c r="L137" i="24"/>
  <c r="K137" i="24"/>
  <c r="J137" i="24"/>
  <c r="I137" i="24"/>
  <c r="H137" i="24"/>
  <c r="G137" i="24"/>
  <c r="F137" i="24"/>
  <c r="E137" i="24"/>
  <c r="D137" i="24"/>
  <c r="C137" i="24"/>
  <c r="B137" i="24"/>
  <c r="R136" i="24"/>
  <c r="Q136" i="24"/>
  <c r="P136" i="24"/>
  <c r="O136" i="24"/>
  <c r="N136" i="24"/>
  <c r="M136" i="24"/>
  <c r="L136" i="24"/>
  <c r="K136" i="24"/>
  <c r="J136" i="24"/>
  <c r="I136" i="24"/>
  <c r="H136" i="24"/>
  <c r="G136" i="24"/>
  <c r="F136" i="24"/>
  <c r="E136" i="24"/>
  <c r="D136" i="24"/>
  <c r="C136" i="24"/>
  <c r="B136" i="24"/>
  <c r="R135" i="24"/>
  <c r="Q135" i="24"/>
  <c r="P135" i="24"/>
  <c r="O135" i="24"/>
  <c r="N135" i="24"/>
  <c r="M135" i="24"/>
  <c r="L135" i="24"/>
  <c r="K135" i="24"/>
  <c r="J135" i="24"/>
  <c r="I135" i="24"/>
  <c r="H135" i="24"/>
  <c r="G135" i="24"/>
  <c r="F135" i="24"/>
  <c r="E135" i="24"/>
  <c r="D135" i="24"/>
  <c r="C135" i="24"/>
  <c r="B135" i="24"/>
  <c r="R134" i="24"/>
  <c r="Q134" i="24"/>
  <c r="P134" i="24"/>
  <c r="O134" i="24"/>
  <c r="N134" i="24"/>
  <c r="M134" i="24"/>
  <c r="L134" i="24"/>
  <c r="K134" i="24"/>
  <c r="J134" i="24"/>
  <c r="I134" i="24"/>
  <c r="H134" i="24"/>
  <c r="G134" i="24"/>
  <c r="F134" i="24"/>
  <c r="E134" i="24"/>
  <c r="D134" i="24"/>
  <c r="C134" i="24"/>
  <c r="B134" i="24"/>
  <c r="R133" i="24"/>
  <c r="Q133" i="24"/>
  <c r="P133" i="24"/>
  <c r="O133" i="24"/>
  <c r="N133" i="24"/>
  <c r="M133" i="24"/>
  <c r="L133" i="24"/>
  <c r="K133" i="24"/>
  <c r="J133" i="24"/>
  <c r="I133" i="24"/>
  <c r="H133" i="24"/>
  <c r="G133" i="24"/>
  <c r="F133" i="24"/>
  <c r="E133" i="24"/>
  <c r="D133" i="24"/>
  <c r="C133" i="24"/>
  <c r="B133" i="24"/>
  <c r="R132" i="24"/>
  <c r="Q132" i="24"/>
  <c r="P132" i="24"/>
  <c r="O132" i="24"/>
  <c r="N132" i="24"/>
  <c r="M132" i="24"/>
  <c r="L132" i="24"/>
  <c r="K132" i="24"/>
  <c r="J132" i="24"/>
  <c r="I132" i="24"/>
  <c r="H132" i="24"/>
  <c r="G132" i="24"/>
  <c r="F132" i="24"/>
  <c r="E132" i="24"/>
  <c r="D132" i="24"/>
  <c r="C132" i="24"/>
  <c r="B132" i="24"/>
  <c r="R131" i="24"/>
  <c r="Q131" i="24"/>
  <c r="P131" i="24"/>
  <c r="O131" i="24"/>
  <c r="N131" i="24"/>
  <c r="M131" i="24"/>
  <c r="L131" i="24"/>
  <c r="K131" i="24"/>
  <c r="J131" i="24"/>
  <c r="I131" i="24"/>
  <c r="H131" i="24"/>
  <c r="G131" i="24"/>
  <c r="F131" i="24"/>
  <c r="E131" i="24"/>
  <c r="D131" i="24"/>
  <c r="C131" i="24"/>
  <c r="B131" i="24"/>
  <c r="R130" i="24"/>
  <c r="Q130" i="24"/>
  <c r="P130" i="24"/>
  <c r="O130" i="24"/>
  <c r="N130" i="24"/>
  <c r="M130" i="24"/>
  <c r="L130" i="24"/>
  <c r="K130" i="24"/>
  <c r="J130" i="24"/>
  <c r="I130" i="24"/>
  <c r="H130" i="24"/>
  <c r="G130" i="24"/>
  <c r="F130" i="24"/>
  <c r="E130" i="24"/>
  <c r="D130" i="24"/>
  <c r="C130" i="24"/>
  <c r="B130" i="24"/>
  <c r="R129" i="24"/>
  <c r="Q129" i="24"/>
  <c r="P129" i="24"/>
  <c r="O129" i="24"/>
  <c r="N129" i="24"/>
  <c r="M129" i="24"/>
  <c r="L129" i="24"/>
  <c r="K129" i="24"/>
  <c r="J129" i="24"/>
  <c r="I129" i="24"/>
  <c r="H129" i="24"/>
  <c r="G129" i="24"/>
  <c r="F129" i="24"/>
  <c r="E129" i="24"/>
  <c r="D129" i="24"/>
  <c r="C129" i="24"/>
  <c r="B129" i="24"/>
  <c r="R128" i="24"/>
  <c r="Q128" i="24"/>
  <c r="P128" i="24"/>
  <c r="O128" i="24"/>
  <c r="N128" i="24"/>
  <c r="M128" i="24"/>
  <c r="L128" i="24"/>
  <c r="K128" i="24"/>
  <c r="J128" i="24"/>
  <c r="I128" i="24"/>
  <c r="H128" i="24"/>
  <c r="G128" i="24"/>
  <c r="F128" i="24"/>
  <c r="E128" i="24"/>
  <c r="D128" i="24"/>
  <c r="C128" i="24"/>
  <c r="B128" i="24"/>
  <c r="R127" i="24"/>
  <c r="Q127" i="24"/>
  <c r="P127" i="24"/>
  <c r="O127" i="24"/>
  <c r="N127" i="24"/>
  <c r="M127" i="24"/>
  <c r="L127" i="24"/>
  <c r="K127" i="24"/>
  <c r="J127" i="24"/>
  <c r="I127" i="24"/>
  <c r="H127" i="24"/>
  <c r="G127" i="24"/>
  <c r="F127" i="24"/>
  <c r="E127" i="24"/>
  <c r="D127" i="24"/>
  <c r="C127" i="24"/>
  <c r="B127" i="24"/>
  <c r="R126" i="24"/>
  <c r="Q126" i="24"/>
  <c r="P126" i="24"/>
  <c r="O126" i="24"/>
  <c r="N126" i="24"/>
  <c r="M126" i="24"/>
  <c r="L126" i="24"/>
  <c r="K126" i="24"/>
  <c r="J126" i="24"/>
  <c r="I126" i="24"/>
  <c r="H126" i="24"/>
  <c r="G126" i="24"/>
  <c r="F126" i="24"/>
  <c r="E126" i="24"/>
  <c r="D126" i="24"/>
  <c r="C126" i="24"/>
  <c r="B126" i="24"/>
  <c r="R125" i="24"/>
  <c r="Q125" i="24"/>
  <c r="P125" i="24"/>
  <c r="O125" i="24"/>
  <c r="N125" i="24"/>
  <c r="M125" i="24"/>
  <c r="L125" i="24"/>
  <c r="K125" i="24"/>
  <c r="J125" i="24"/>
  <c r="I125" i="24"/>
  <c r="H125" i="24"/>
  <c r="G125" i="24"/>
  <c r="F125" i="24"/>
  <c r="E125" i="24"/>
  <c r="D125" i="24"/>
  <c r="C125" i="24"/>
  <c r="B125" i="24"/>
  <c r="R124" i="24"/>
  <c r="Q124" i="24"/>
  <c r="P124" i="24"/>
  <c r="O124" i="24"/>
  <c r="N124" i="24"/>
  <c r="M124" i="24"/>
  <c r="L124" i="24"/>
  <c r="K124" i="24"/>
  <c r="J124" i="24"/>
  <c r="I124" i="24"/>
  <c r="H124" i="24"/>
  <c r="G124" i="24"/>
  <c r="F124" i="24"/>
  <c r="E124" i="24"/>
  <c r="D124" i="24"/>
  <c r="C124" i="24"/>
  <c r="B124" i="24"/>
  <c r="R123" i="24"/>
  <c r="Q123" i="24"/>
  <c r="P123" i="24"/>
  <c r="O123" i="24"/>
  <c r="N123" i="24"/>
  <c r="M123" i="24"/>
  <c r="L123" i="24"/>
  <c r="K123" i="24"/>
  <c r="J123" i="24"/>
  <c r="I123" i="24"/>
  <c r="H123" i="24"/>
  <c r="G123" i="24"/>
  <c r="F123" i="24"/>
  <c r="E123" i="24"/>
  <c r="D123" i="24"/>
  <c r="C123" i="24"/>
  <c r="B123" i="24"/>
  <c r="R122" i="24"/>
  <c r="Q122" i="24"/>
  <c r="P122" i="24"/>
  <c r="O122" i="24"/>
  <c r="N122" i="24"/>
  <c r="M122" i="24"/>
  <c r="L122" i="24"/>
  <c r="K122" i="24"/>
  <c r="J122" i="24"/>
  <c r="I122" i="24"/>
  <c r="H122" i="24"/>
  <c r="G122" i="24"/>
  <c r="F122" i="24"/>
  <c r="E122" i="24"/>
  <c r="D122" i="24"/>
  <c r="C122" i="24"/>
  <c r="B122" i="24"/>
  <c r="R121" i="24"/>
  <c r="Q121" i="24"/>
  <c r="P121" i="24"/>
  <c r="O121" i="24"/>
  <c r="N121" i="24"/>
  <c r="M121" i="24"/>
  <c r="L121" i="24"/>
  <c r="K121" i="24"/>
  <c r="J121" i="24"/>
  <c r="I121" i="24"/>
  <c r="H121" i="24"/>
  <c r="G121" i="24"/>
  <c r="F121" i="24"/>
  <c r="E121" i="24"/>
  <c r="D121" i="24"/>
  <c r="C121" i="24"/>
  <c r="B121" i="24"/>
  <c r="R120" i="24"/>
  <c r="Q120" i="24"/>
  <c r="P120" i="24"/>
  <c r="O120" i="24"/>
  <c r="N120" i="24"/>
  <c r="M120" i="24"/>
  <c r="L120" i="24"/>
  <c r="K120" i="24"/>
  <c r="J120" i="24"/>
  <c r="I120" i="24"/>
  <c r="H120" i="24"/>
  <c r="G120" i="24"/>
  <c r="F120" i="24"/>
  <c r="E120" i="24"/>
  <c r="D120" i="24"/>
  <c r="C120" i="24"/>
  <c r="B120" i="24"/>
  <c r="R119" i="24"/>
  <c r="Q119" i="24"/>
  <c r="P119" i="24"/>
  <c r="O119" i="24"/>
  <c r="N119" i="24"/>
  <c r="M119" i="24"/>
  <c r="L119" i="24"/>
  <c r="K119" i="24"/>
  <c r="J119" i="24"/>
  <c r="I119" i="24"/>
  <c r="H119" i="24"/>
  <c r="G119" i="24"/>
  <c r="F119" i="24"/>
  <c r="E119" i="24"/>
  <c r="D119" i="24"/>
  <c r="C119" i="24"/>
  <c r="B119" i="24"/>
  <c r="R118" i="24"/>
  <c r="Q118" i="24"/>
  <c r="P118" i="24"/>
  <c r="O118" i="24"/>
  <c r="N118" i="24"/>
  <c r="M118" i="24"/>
  <c r="L118" i="24"/>
  <c r="K118" i="24"/>
  <c r="J118" i="24"/>
  <c r="I118" i="24"/>
  <c r="H118" i="24"/>
  <c r="G118" i="24"/>
  <c r="F118" i="24"/>
  <c r="E118" i="24"/>
  <c r="D118" i="24"/>
  <c r="C118" i="24"/>
  <c r="B118" i="24"/>
  <c r="R117" i="24"/>
  <c r="Q117" i="24"/>
  <c r="P117" i="24"/>
  <c r="O117" i="24"/>
  <c r="N117" i="24"/>
  <c r="M117" i="24"/>
  <c r="L117" i="24"/>
  <c r="K117" i="24"/>
  <c r="J117" i="24"/>
  <c r="I117" i="24"/>
  <c r="H117" i="24"/>
  <c r="G117" i="24"/>
  <c r="F117" i="24"/>
  <c r="E117" i="24"/>
  <c r="D117" i="24"/>
  <c r="C117" i="24"/>
  <c r="B117" i="24"/>
  <c r="R116" i="24"/>
  <c r="Q116" i="24"/>
  <c r="P116" i="24"/>
  <c r="O116" i="24"/>
  <c r="N116" i="24"/>
  <c r="M116" i="24"/>
  <c r="L116" i="24"/>
  <c r="K116" i="24"/>
  <c r="J116" i="24"/>
  <c r="I116" i="24"/>
  <c r="H116" i="24"/>
  <c r="G116" i="24"/>
  <c r="F116" i="24"/>
  <c r="E116" i="24"/>
  <c r="D116" i="24"/>
  <c r="C116" i="24"/>
  <c r="B116" i="24"/>
  <c r="R115" i="24"/>
  <c r="Q115" i="24"/>
  <c r="P115" i="24"/>
  <c r="O115" i="24"/>
  <c r="N115" i="24"/>
  <c r="M115" i="24"/>
  <c r="L115" i="24"/>
  <c r="K115" i="24"/>
  <c r="J115" i="24"/>
  <c r="I115" i="24"/>
  <c r="H115" i="24"/>
  <c r="G115" i="24"/>
  <c r="F115" i="24"/>
  <c r="E115" i="24"/>
  <c r="D115" i="24"/>
  <c r="C115" i="24"/>
  <c r="B115" i="24"/>
  <c r="R114" i="24"/>
  <c r="Q114" i="24"/>
  <c r="P114" i="24"/>
  <c r="O114" i="24"/>
  <c r="N114" i="24"/>
  <c r="M114" i="24"/>
  <c r="L114" i="24"/>
  <c r="K114" i="24"/>
  <c r="J114" i="24"/>
  <c r="I114" i="24"/>
  <c r="H114" i="24"/>
  <c r="G114" i="24"/>
  <c r="F114" i="24"/>
  <c r="E114" i="24"/>
  <c r="D114" i="24"/>
  <c r="C114" i="24"/>
  <c r="B114" i="24"/>
  <c r="R113" i="24"/>
  <c r="Q113" i="24"/>
  <c r="P113" i="24"/>
  <c r="O113" i="24"/>
  <c r="N113" i="24"/>
  <c r="M113" i="24"/>
  <c r="L113" i="24"/>
  <c r="K113" i="24"/>
  <c r="J113" i="24"/>
  <c r="I113" i="24"/>
  <c r="H113" i="24"/>
  <c r="G113" i="24"/>
  <c r="F113" i="24"/>
  <c r="E113" i="24"/>
  <c r="D113" i="24"/>
  <c r="C113" i="24"/>
  <c r="B113" i="24"/>
  <c r="R112" i="24"/>
  <c r="Q112" i="24"/>
  <c r="P112" i="24"/>
  <c r="O112" i="24"/>
  <c r="N112" i="24"/>
  <c r="M112" i="24"/>
  <c r="L112" i="24"/>
  <c r="K112" i="24"/>
  <c r="J112" i="24"/>
  <c r="I112" i="24"/>
  <c r="H112" i="24"/>
  <c r="G112" i="24"/>
  <c r="F112" i="24"/>
  <c r="E112" i="24"/>
  <c r="D112" i="24"/>
  <c r="C112" i="24"/>
  <c r="B112" i="24"/>
  <c r="R111" i="24"/>
  <c r="Q111" i="24"/>
  <c r="P111" i="24"/>
  <c r="O111" i="24"/>
  <c r="N111" i="24"/>
  <c r="M111" i="24"/>
  <c r="L111" i="24"/>
  <c r="K111" i="24"/>
  <c r="J111" i="24"/>
  <c r="I111" i="24"/>
  <c r="H111" i="24"/>
  <c r="G111" i="24"/>
  <c r="F111" i="24"/>
  <c r="E111" i="24"/>
  <c r="D111" i="24"/>
  <c r="C111" i="24"/>
  <c r="B111" i="24"/>
  <c r="R110" i="24"/>
  <c r="Q110" i="24"/>
  <c r="P110" i="24"/>
  <c r="O110" i="24"/>
  <c r="N110" i="24"/>
  <c r="M110" i="24"/>
  <c r="L110" i="24"/>
  <c r="K110" i="24"/>
  <c r="J110" i="24"/>
  <c r="I110" i="24"/>
  <c r="H110" i="24"/>
  <c r="G110" i="24"/>
  <c r="F110" i="24"/>
  <c r="E110" i="24"/>
  <c r="D110" i="24"/>
  <c r="C110" i="24"/>
  <c r="B110" i="24"/>
  <c r="R109" i="24"/>
  <c r="Q109" i="24"/>
  <c r="P109" i="24"/>
  <c r="O109" i="24"/>
  <c r="N109" i="24"/>
  <c r="M109" i="24"/>
  <c r="L109" i="24"/>
  <c r="K109" i="24"/>
  <c r="J109" i="24"/>
  <c r="I109" i="24"/>
  <c r="H109" i="24"/>
  <c r="G109" i="24"/>
  <c r="F109" i="24"/>
  <c r="E109" i="24"/>
  <c r="D109" i="24"/>
  <c r="C109" i="24"/>
  <c r="B109" i="24"/>
  <c r="R108" i="24"/>
  <c r="Q108" i="24"/>
  <c r="P108" i="24"/>
  <c r="O108" i="24"/>
  <c r="N108" i="24"/>
  <c r="M108" i="24"/>
  <c r="L108" i="24"/>
  <c r="K108" i="24"/>
  <c r="J108" i="24"/>
  <c r="I108" i="24"/>
  <c r="H108" i="24"/>
  <c r="G108" i="24"/>
  <c r="F108" i="24"/>
  <c r="E108" i="24"/>
  <c r="D108" i="24"/>
  <c r="C108" i="24"/>
  <c r="B108" i="24"/>
  <c r="R107" i="24"/>
  <c r="Q107" i="24"/>
  <c r="P107" i="24"/>
  <c r="O107" i="24"/>
  <c r="N107" i="24"/>
  <c r="M107" i="24"/>
  <c r="L107" i="24"/>
  <c r="K107" i="24"/>
  <c r="J107" i="24"/>
  <c r="I107" i="24"/>
  <c r="H107" i="24"/>
  <c r="G107" i="24"/>
  <c r="F107" i="24"/>
  <c r="E107" i="24"/>
  <c r="D107" i="24"/>
  <c r="C107" i="24"/>
  <c r="B107" i="24"/>
  <c r="R106" i="24"/>
  <c r="Q106" i="24"/>
  <c r="P106" i="24"/>
  <c r="O106" i="24"/>
  <c r="N106" i="24"/>
  <c r="M106" i="24"/>
  <c r="L106" i="24"/>
  <c r="K106" i="24"/>
  <c r="J106" i="24"/>
  <c r="I106" i="24"/>
  <c r="H106" i="24"/>
  <c r="G106" i="24"/>
  <c r="F106" i="24"/>
  <c r="E106" i="24"/>
  <c r="D106" i="24"/>
  <c r="C106" i="24"/>
  <c r="B106" i="24"/>
  <c r="R105" i="24"/>
  <c r="Q105" i="24"/>
  <c r="P105" i="24"/>
  <c r="O105" i="24"/>
  <c r="N105" i="24"/>
  <c r="M105" i="24"/>
  <c r="L105" i="24"/>
  <c r="K105" i="24"/>
  <c r="J105" i="24"/>
  <c r="I105" i="24"/>
  <c r="H105" i="24"/>
  <c r="G105" i="24"/>
  <c r="F105" i="24"/>
  <c r="E105" i="24"/>
  <c r="D105" i="24"/>
  <c r="C105" i="24"/>
  <c r="B105" i="24"/>
  <c r="R104" i="24"/>
  <c r="Q104" i="24"/>
  <c r="P104" i="24"/>
  <c r="O104" i="24"/>
  <c r="N104" i="24"/>
  <c r="M104" i="24"/>
  <c r="L104" i="24"/>
  <c r="K104" i="24"/>
  <c r="J104" i="24"/>
  <c r="I104" i="24"/>
  <c r="H104" i="24"/>
  <c r="G104" i="24"/>
  <c r="F104" i="24"/>
  <c r="E104" i="24"/>
  <c r="D104" i="24"/>
  <c r="C104" i="24"/>
  <c r="B104" i="24"/>
  <c r="R103" i="24"/>
  <c r="Q103" i="24"/>
  <c r="P103" i="24"/>
  <c r="O103" i="24"/>
  <c r="N103" i="24"/>
  <c r="M103" i="24"/>
  <c r="L103" i="24"/>
  <c r="K103" i="24"/>
  <c r="J103" i="24"/>
  <c r="I103" i="24"/>
  <c r="H103" i="24"/>
  <c r="G103" i="24"/>
  <c r="F103" i="24"/>
  <c r="E103" i="24"/>
  <c r="D103" i="24"/>
  <c r="C103" i="24"/>
  <c r="B103" i="24"/>
  <c r="R102" i="24"/>
  <c r="Q102" i="24"/>
  <c r="P102" i="24"/>
  <c r="O102" i="24"/>
  <c r="N102" i="24"/>
  <c r="M102" i="24"/>
  <c r="L102" i="24"/>
  <c r="K102" i="24"/>
  <c r="J102" i="24"/>
  <c r="I102" i="24"/>
  <c r="H102" i="24"/>
  <c r="G102" i="24"/>
  <c r="F102" i="24"/>
  <c r="E102" i="24"/>
  <c r="D102" i="24"/>
  <c r="C102" i="24"/>
  <c r="B102" i="24"/>
  <c r="R101" i="24"/>
  <c r="Q101" i="24"/>
  <c r="P101" i="24"/>
  <c r="O101" i="24"/>
  <c r="N101" i="24"/>
  <c r="M101" i="24"/>
  <c r="L101" i="24"/>
  <c r="K101" i="24"/>
  <c r="J101" i="24"/>
  <c r="I101" i="24"/>
  <c r="H101" i="24"/>
  <c r="G101" i="24"/>
  <c r="F101" i="24"/>
  <c r="E101" i="24"/>
  <c r="D101" i="24"/>
  <c r="C101" i="24"/>
  <c r="B101" i="24"/>
  <c r="R100" i="24"/>
  <c r="Q100" i="24"/>
  <c r="P100" i="24"/>
  <c r="O100" i="24"/>
  <c r="N100" i="24"/>
  <c r="M100" i="24"/>
  <c r="L100" i="24"/>
  <c r="K100" i="24"/>
  <c r="J100" i="24"/>
  <c r="I100" i="24"/>
  <c r="H100" i="24"/>
  <c r="G100" i="24"/>
  <c r="F100" i="24"/>
  <c r="E100" i="24"/>
  <c r="D100" i="24"/>
  <c r="C100" i="24"/>
  <c r="B100" i="24"/>
  <c r="R99" i="24"/>
  <c r="Q99" i="24"/>
  <c r="P99" i="24"/>
  <c r="O99" i="24"/>
  <c r="N99" i="24"/>
  <c r="M99" i="24"/>
  <c r="L99" i="24"/>
  <c r="K99" i="24"/>
  <c r="J99" i="24"/>
  <c r="I99" i="24"/>
  <c r="H99" i="24"/>
  <c r="G99" i="24"/>
  <c r="F99" i="24"/>
  <c r="E99" i="24"/>
  <c r="D99" i="24"/>
  <c r="C99" i="24"/>
  <c r="B99" i="24"/>
  <c r="R98" i="24"/>
  <c r="Q98" i="24"/>
  <c r="P98" i="24"/>
  <c r="O98" i="24"/>
  <c r="N98" i="24"/>
  <c r="M98" i="24"/>
  <c r="L98" i="24"/>
  <c r="K98" i="24"/>
  <c r="J98" i="24"/>
  <c r="I98" i="24"/>
  <c r="H98" i="24"/>
  <c r="G98" i="24"/>
  <c r="F98" i="24"/>
  <c r="E98" i="24"/>
  <c r="D98" i="24"/>
  <c r="C98" i="24"/>
  <c r="B98" i="24"/>
  <c r="R97" i="24"/>
  <c r="Q97" i="24"/>
  <c r="P97" i="24"/>
  <c r="O97" i="24"/>
  <c r="N97" i="24"/>
  <c r="M97" i="24"/>
  <c r="L97" i="24"/>
  <c r="K97" i="24"/>
  <c r="J97" i="24"/>
  <c r="I97" i="24"/>
  <c r="H97" i="24"/>
  <c r="G97" i="24"/>
  <c r="F97" i="24"/>
  <c r="E97" i="24"/>
  <c r="D97" i="24"/>
  <c r="C97" i="24"/>
  <c r="B97" i="24"/>
  <c r="R96" i="24"/>
  <c r="Q96" i="24"/>
  <c r="P96" i="24"/>
  <c r="O96" i="24"/>
  <c r="N96" i="24"/>
  <c r="M96" i="24"/>
  <c r="L96" i="24"/>
  <c r="K96" i="24"/>
  <c r="J96" i="24"/>
  <c r="I96" i="24"/>
  <c r="H96" i="24"/>
  <c r="G96" i="24"/>
  <c r="F96" i="24"/>
  <c r="E96" i="24"/>
  <c r="D96" i="24"/>
  <c r="C96" i="24"/>
  <c r="B96" i="24"/>
  <c r="R95" i="24"/>
  <c r="Q95" i="24"/>
  <c r="P95" i="24"/>
  <c r="O95" i="24"/>
  <c r="N95" i="24"/>
  <c r="M95" i="24"/>
  <c r="L95" i="24"/>
  <c r="K95" i="24"/>
  <c r="J95" i="24"/>
  <c r="I95" i="24"/>
  <c r="H95" i="24"/>
  <c r="G95" i="24"/>
  <c r="F95" i="24"/>
  <c r="E95" i="24"/>
  <c r="D95" i="24"/>
  <c r="C95" i="24"/>
  <c r="B95" i="24"/>
  <c r="R94" i="24"/>
  <c r="Q94" i="24"/>
  <c r="P94" i="24"/>
  <c r="O94" i="24"/>
  <c r="N94" i="24"/>
  <c r="M94" i="24"/>
  <c r="L94" i="24"/>
  <c r="K94" i="24"/>
  <c r="J94" i="24"/>
  <c r="I94" i="24"/>
  <c r="H94" i="24"/>
  <c r="G94" i="24"/>
  <c r="F94" i="24"/>
  <c r="E94" i="24"/>
  <c r="D94" i="24"/>
  <c r="C94" i="24"/>
  <c r="B94" i="24"/>
  <c r="R93" i="24"/>
  <c r="Q93" i="24"/>
  <c r="P93" i="24"/>
  <c r="O93" i="24"/>
  <c r="N93" i="24"/>
  <c r="M93" i="24"/>
  <c r="L93" i="24"/>
  <c r="K93" i="24"/>
  <c r="J93" i="24"/>
  <c r="I93" i="24"/>
  <c r="H93" i="24"/>
  <c r="G93" i="24"/>
  <c r="F93" i="24"/>
  <c r="E93" i="24"/>
  <c r="D93" i="24"/>
  <c r="C93" i="24"/>
  <c r="B93" i="24"/>
  <c r="R92" i="24"/>
  <c r="Q92" i="24"/>
  <c r="P92" i="24"/>
  <c r="O92" i="24"/>
  <c r="N92" i="24"/>
  <c r="M92" i="24"/>
  <c r="L92" i="24"/>
  <c r="K92" i="24"/>
  <c r="J92" i="24"/>
  <c r="I92" i="24"/>
  <c r="H92" i="24"/>
  <c r="G92" i="24"/>
  <c r="F92" i="24"/>
  <c r="E92" i="24"/>
  <c r="D92" i="24"/>
  <c r="C92" i="24"/>
  <c r="B92" i="24"/>
  <c r="R91" i="24"/>
  <c r="Q91" i="24"/>
  <c r="P91" i="24"/>
  <c r="O91" i="24"/>
  <c r="N91" i="24"/>
  <c r="M91" i="24"/>
  <c r="L91" i="24"/>
  <c r="K91" i="24"/>
  <c r="J91" i="24"/>
  <c r="I91" i="24"/>
  <c r="H91" i="24"/>
  <c r="G91" i="24"/>
  <c r="F91" i="24"/>
  <c r="E91" i="24"/>
  <c r="D91" i="24"/>
  <c r="C91" i="24"/>
  <c r="B91" i="24"/>
  <c r="R90" i="24"/>
  <c r="Q90" i="24"/>
  <c r="P90" i="24"/>
  <c r="O90" i="24"/>
  <c r="N90" i="24"/>
  <c r="M90" i="24"/>
  <c r="L90" i="24"/>
  <c r="K90" i="24"/>
  <c r="J90" i="24"/>
  <c r="I90" i="24"/>
  <c r="H90" i="24"/>
  <c r="G90" i="24"/>
  <c r="F90" i="24"/>
  <c r="E90" i="24"/>
  <c r="D90" i="24"/>
  <c r="C90" i="24"/>
  <c r="B90" i="24"/>
  <c r="R89" i="24"/>
  <c r="Q89" i="24"/>
  <c r="P89" i="24"/>
  <c r="O89" i="24"/>
  <c r="N89" i="24"/>
  <c r="M89" i="24"/>
  <c r="L89" i="24"/>
  <c r="K89" i="24"/>
  <c r="J89" i="24"/>
  <c r="I89" i="24"/>
  <c r="H89" i="24"/>
  <c r="G89" i="24"/>
  <c r="F89" i="24"/>
  <c r="E89" i="24"/>
  <c r="D89" i="24"/>
  <c r="C89" i="24"/>
  <c r="B89" i="24"/>
  <c r="R88" i="24"/>
  <c r="Q88" i="24"/>
  <c r="P88" i="24"/>
  <c r="O88" i="24"/>
  <c r="N88" i="24"/>
  <c r="M88" i="24"/>
  <c r="L88" i="24"/>
  <c r="K88" i="24"/>
  <c r="J88" i="24"/>
  <c r="I88" i="24"/>
  <c r="H88" i="24"/>
  <c r="G88" i="24"/>
  <c r="F88" i="24"/>
  <c r="E88" i="24"/>
  <c r="D88" i="24"/>
  <c r="C88" i="24"/>
  <c r="B88" i="24"/>
  <c r="R87" i="24"/>
  <c r="Q87" i="24"/>
  <c r="P87" i="24"/>
  <c r="O87" i="24"/>
  <c r="N87" i="24"/>
  <c r="M87" i="24"/>
  <c r="L87" i="24"/>
  <c r="K87" i="24"/>
  <c r="J87" i="24"/>
  <c r="I87" i="24"/>
  <c r="H87" i="24"/>
  <c r="G87" i="24"/>
  <c r="F87" i="24"/>
  <c r="E87" i="24"/>
  <c r="D87" i="24"/>
  <c r="C87" i="24"/>
  <c r="B87" i="24"/>
  <c r="R86" i="24"/>
  <c r="Q86" i="24"/>
  <c r="P86" i="24"/>
  <c r="O86" i="24"/>
  <c r="N86" i="24"/>
  <c r="M86" i="24"/>
  <c r="L86" i="24"/>
  <c r="K86" i="24"/>
  <c r="J86" i="24"/>
  <c r="I86" i="24"/>
  <c r="H86" i="24"/>
  <c r="G86" i="24"/>
  <c r="F86" i="24"/>
  <c r="E86" i="24"/>
  <c r="D86" i="24"/>
  <c r="C86" i="24"/>
  <c r="B86" i="24"/>
  <c r="R85" i="24"/>
  <c r="Q85" i="24"/>
  <c r="P85" i="24"/>
  <c r="O85" i="24"/>
  <c r="N85" i="24"/>
  <c r="M85" i="24"/>
  <c r="L85" i="24"/>
  <c r="K85" i="24"/>
  <c r="J85" i="24"/>
  <c r="I85" i="24"/>
  <c r="H85" i="24"/>
  <c r="G85" i="24"/>
  <c r="F85" i="24"/>
  <c r="E85" i="24"/>
  <c r="D85" i="24"/>
  <c r="C85" i="24"/>
  <c r="B85" i="24"/>
  <c r="R84" i="24"/>
  <c r="Q84" i="24"/>
  <c r="P84" i="24"/>
  <c r="O84" i="24"/>
  <c r="N84" i="24"/>
  <c r="M84" i="24"/>
  <c r="L84" i="24"/>
  <c r="K84" i="24"/>
  <c r="J84" i="24"/>
  <c r="I84" i="24"/>
  <c r="H84" i="24"/>
  <c r="G84" i="24"/>
  <c r="F84" i="24"/>
  <c r="E84" i="24"/>
  <c r="D84" i="24"/>
  <c r="C84" i="24"/>
  <c r="B84" i="24"/>
  <c r="R83" i="24"/>
  <c r="Q83" i="24"/>
  <c r="P83" i="24"/>
  <c r="O83" i="24"/>
  <c r="N83" i="24"/>
  <c r="M83" i="24"/>
  <c r="L83" i="24"/>
  <c r="K83" i="24"/>
  <c r="J83" i="24"/>
  <c r="I83" i="24"/>
  <c r="H83" i="24"/>
  <c r="G83" i="24"/>
  <c r="F83" i="24"/>
  <c r="E83" i="24"/>
  <c r="D83" i="24"/>
  <c r="C83" i="24"/>
  <c r="B83" i="24"/>
  <c r="R82" i="24"/>
  <c r="Q82" i="24"/>
  <c r="P82" i="24"/>
  <c r="O82" i="24"/>
  <c r="N82" i="24"/>
  <c r="M82" i="24"/>
  <c r="L82" i="24"/>
  <c r="K82" i="24"/>
  <c r="J82" i="24"/>
  <c r="I82" i="24"/>
  <c r="H82" i="24"/>
  <c r="G82" i="24"/>
  <c r="F82" i="24"/>
  <c r="E82" i="24"/>
  <c r="D82" i="24"/>
  <c r="C82" i="24"/>
  <c r="B82" i="24"/>
  <c r="R81" i="24"/>
  <c r="Q81" i="24"/>
  <c r="P81" i="24"/>
  <c r="O81" i="24"/>
  <c r="N81" i="24"/>
  <c r="M81" i="24"/>
  <c r="L81" i="24"/>
  <c r="K81" i="24"/>
  <c r="J81" i="24"/>
  <c r="I81" i="24"/>
  <c r="H81" i="24"/>
  <c r="G81" i="24"/>
  <c r="F81" i="24"/>
  <c r="E81" i="24"/>
  <c r="D81" i="24"/>
  <c r="C81" i="24"/>
  <c r="B81" i="24"/>
  <c r="R80" i="24"/>
  <c r="Q80" i="24"/>
  <c r="P80" i="24"/>
  <c r="O80" i="24"/>
  <c r="N80" i="24"/>
  <c r="M80" i="24"/>
  <c r="L80" i="24"/>
  <c r="K80" i="24"/>
  <c r="J80" i="24"/>
  <c r="I80" i="24"/>
  <c r="H80" i="24"/>
  <c r="G80" i="24"/>
  <c r="F80" i="24"/>
  <c r="E80" i="24"/>
  <c r="D80" i="24"/>
  <c r="C80" i="24"/>
  <c r="B80" i="24"/>
  <c r="R79" i="24"/>
  <c r="Q79" i="24"/>
  <c r="P79" i="24"/>
  <c r="O79" i="24"/>
  <c r="N79" i="24"/>
  <c r="M79" i="24"/>
  <c r="L79" i="24"/>
  <c r="K79" i="24"/>
  <c r="J79" i="24"/>
  <c r="I79" i="24"/>
  <c r="H79" i="24"/>
  <c r="G79" i="24"/>
  <c r="F79" i="24"/>
  <c r="E79" i="24"/>
  <c r="D79" i="24"/>
  <c r="C79" i="24"/>
  <c r="B79" i="24"/>
  <c r="R78" i="24"/>
  <c r="Q78" i="24"/>
  <c r="P78" i="24"/>
  <c r="O78" i="24"/>
  <c r="N78" i="24"/>
  <c r="M78" i="24"/>
  <c r="L78" i="24"/>
  <c r="K78" i="24"/>
  <c r="J78" i="24"/>
  <c r="I78" i="24"/>
  <c r="H78" i="24"/>
  <c r="G78" i="24"/>
  <c r="F78" i="24"/>
  <c r="E78" i="24"/>
  <c r="D78" i="24"/>
  <c r="C78" i="24"/>
  <c r="B78" i="24"/>
  <c r="R77" i="24"/>
  <c r="Q77" i="24"/>
  <c r="P77" i="24"/>
  <c r="O77" i="24"/>
  <c r="N77" i="24"/>
  <c r="M77" i="24"/>
  <c r="L77" i="24"/>
  <c r="K77" i="24"/>
  <c r="J77" i="24"/>
  <c r="I77" i="24"/>
  <c r="H77" i="24"/>
  <c r="G77" i="24"/>
  <c r="F77" i="24"/>
  <c r="E77" i="24"/>
  <c r="D77" i="24"/>
  <c r="C77" i="24"/>
  <c r="B77" i="24"/>
  <c r="R76" i="24"/>
  <c r="Q76" i="24"/>
  <c r="P76" i="24"/>
  <c r="O76" i="24"/>
  <c r="N76" i="24"/>
  <c r="M76" i="24"/>
  <c r="L76" i="24"/>
  <c r="K76" i="24"/>
  <c r="J76" i="24"/>
  <c r="I76" i="24"/>
  <c r="H76" i="24"/>
  <c r="G76" i="24"/>
  <c r="F76" i="24"/>
  <c r="E76" i="24"/>
  <c r="D76" i="24"/>
  <c r="C76" i="24"/>
  <c r="B76" i="24"/>
  <c r="R75" i="24"/>
  <c r="Q75" i="24"/>
  <c r="P75" i="24"/>
  <c r="O75" i="24"/>
  <c r="N75" i="24"/>
  <c r="M75" i="24"/>
  <c r="L75" i="24"/>
  <c r="K75" i="24"/>
  <c r="J75" i="24"/>
  <c r="I75" i="24"/>
  <c r="H75" i="24"/>
  <c r="G75" i="24"/>
  <c r="F75" i="24"/>
  <c r="E75" i="24"/>
  <c r="D75" i="24"/>
  <c r="C75" i="24"/>
  <c r="B75" i="24"/>
  <c r="R74" i="24"/>
  <c r="Q74" i="24"/>
  <c r="P74" i="24"/>
  <c r="O74" i="24"/>
  <c r="N74" i="24"/>
  <c r="M74" i="24"/>
  <c r="L74" i="24"/>
  <c r="K74" i="24"/>
  <c r="J74" i="24"/>
  <c r="I74" i="24"/>
  <c r="H74" i="24"/>
  <c r="G74" i="24"/>
  <c r="F74" i="24"/>
  <c r="E74" i="24"/>
  <c r="D74" i="24"/>
  <c r="C74" i="24"/>
  <c r="B74" i="24"/>
  <c r="R73" i="24"/>
  <c r="Q73" i="24"/>
  <c r="P73" i="24"/>
  <c r="O73" i="24"/>
  <c r="N73" i="24"/>
  <c r="M73" i="24"/>
  <c r="L73" i="24"/>
  <c r="K73" i="24"/>
  <c r="J73" i="24"/>
  <c r="I73" i="24"/>
  <c r="H73" i="24"/>
  <c r="G73" i="24"/>
  <c r="F73" i="24"/>
  <c r="E73" i="24"/>
  <c r="D73" i="24"/>
  <c r="C73" i="24"/>
  <c r="B73" i="24"/>
  <c r="R72" i="24"/>
  <c r="Q72" i="24"/>
  <c r="P72" i="24"/>
  <c r="O72" i="24"/>
  <c r="N72" i="24"/>
  <c r="M72" i="24"/>
  <c r="L72" i="24"/>
  <c r="K72" i="24"/>
  <c r="J72" i="24"/>
  <c r="I72" i="24"/>
  <c r="H72" i="24"/>
  <c r="G72" i="24"/>
  <c r="F72" i="24"/>
  <c r="E72" i="24"/>
  <c r="D72" i="24"/>
  <c r="C72" i="24"/>
  <c r="B72" i="24"/>
  <c r="R71" i="24"/>
  <c r="Q71" i="24"/>
  <c r="P71" i="24"/>
  <c r="O71" i="24"/>
  <c r="N71" i="24"/>
  <c r="M71" i="24"/>
  <c r="L71" i="24"/>
  <c r="K71" i="24"/>
  <c r="J71" i="24"/>
  <c r="I71" i="24"/>
  <c r="H71" i="24"/>
  <c r="G71" i="24"/>
  <c r="F71" i="24"/>
  <c r="E71" i="24"/>
  <c r="D71" i="24"/>
  <c r="C71" i="24"/>
  <c r="B71" i="24"/>
  <c r="R70" i="24"/>
  <c r="Q70" i="24"/>
  <c r="P70" i="24"/>
  <c r="O70" i="24"/>
  <c r="N70" i="24"/>
  <c r="M70" i="24"/>
  <c r="L70" i="24"/>
  <c r="K70" i="24"/>
  <c r="J70" i="24"/>
  <c r="I70" i="24"/>
  <c r="H70" i="24"/>
  <c r="G70" i="24"/>
  <c r="F70" i="24"/>
  <c r="E70" i="24"/>
  <c r="D70" i="24"/>
  <c r="C70" i="24"/>
  <c r="B70" i="24"/>
  <c r="R69" i="24"/>
  <c r="Q69" i="24"/>
  <c r="P69" i="24"/>
  <c r="O69" i="24"/>
  <c r="N69" i="24"/>
  <c r="M69" i="24"/>
  <c r="L69" i="24"/>
  <c r="K69" i="24"/>
  <c r="J69" i="24"/>
  <c r="I69" i="24"/>
  <c r="H69" i="24"/>
  <c r="G69" i="24"/>
  <c r="F69" i="24"/>
  <c r="E69" i="24"/>
  <c r="D69" i="24"/>
  <c r="C69" i="24"/>
  <c r="B69" i="24"/>
  <c r="R68" i="24"/>
  <c r="Q68" i="24"/>
  <c r="P68" i="24"/>
  <c r="O68" i="24"/>
  <c r="N68" i="24"/>
  <c r="M68" i="24"/>
  <c r="L68" i="24"/>
  <c r="K68" i="24"/>
  <c r="J68" i="24"/>
  <c r="I68" i="24"/>
  <c r="H68" i="24"/>
  <c r="G68" i="24"/>
  <c r="F68" i="24"/>
  <c r="E68" i="24"/>
  <c r="D68" i="24"/>
  <c r="C68" i="24"/>
  <c r="B68" i="24"/>
  <c r="R67" i="24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D67" i="24"/>
  <c r="C67" i="24"/>
  <c r="B67" i="24"/>
  <c r="R66" i="24"/>
  <c r="Q66" i="24"/>
  <c r="P66" i="24"/>
  <c r="O66" i="24"/>
  <c r="N66" i="24"/>
  <c r="M66" i="24"/>
  <c r="L66" i="24"/>
  <c r="K66" i="24"/>
  <c r="J66" i="24"/>
  <c r="I66" i="24"/>
  <c r="H66" i="24"/>
  <c r="G66" i="24"/>
  <c r="F66" i="24"/>
  <c r="E66" i="24"/>
  <c r="D66" i="24"/>
  <c r="C66" i="24"/>
  <c r="B66" i="24"/>
  <c r="R65" i="24"/>
  <c r="Q65" i="24"/>
  <c r="P65" i="24"/>
  <c r="O65" i="24"/>
  <c r="N65" i="24"/>
  <c r="M65" i="24"/>
  <c r="L65" i="24"/>
  <c r="K65" i="24"/>
  <c r="J65" i="24"/>
  <c r="I65" i="24"/>
  <c r="H65" i="24"/>
  <c r="G65" i="24"/>
  <c r="F65" i="24"/>
  <c r="E65" i="24"/>
  <c r="D65" i="24"/>
  <c r="C65" i="24"/>
  <c r="B65" i="24"/>
  <c r="R64" i="24"/>
  <c r="Q64" i="24"/>
  <c r="P64" i="24"/>
  <c r="O64" i="24"/>
  <c r="N64" i="24"/>
  <c r="M64" i="24"/>
  <c r="L64" i="24"/>
  <c r="K64" i="24"/>
  <c r="J64" i="24"/>
  <c r="I64" i="24"/>
  <c r="H64" i="24"/>
  <c r="G64" i="24"/>
  <c r="F64" i="24"/>
  <c r="E64" i="24"/>
  <c r="D64" i="24"/>
  <c r="C64" i="24"/>
  <c r="B64" i="24"/>
  <c r="R63" i="24"/>
  <c r="Q63" i="24"/>
  <c r="P63" i="24"/>
  <c r="O63" i="24"/>
  <c r="N63" i="24"/>
  <c r="M63" i="24"/>
  <c r="L63" i="24"/>
  <c r="K63" i="24"/>
  <c r="J63" i="24"/>
  <c r="I63" i="24"/>
  <c r="H63" i="24"/>
  <c r="G63" i="24"/>
  <c r="F63" i="24"/>
  <c r="E63" i="24"/>
  <c r="D63" i="24"/>
  <c r="C63" i="24"/>
  <c r="B63" i="24"/>
  <c r="R62" i="24"/>
  <c r="Q62" i="24"/>
  <c r="P62" i="24"/>
  <c r="O62" i="24"/>
  <c r="N62" i="24"/>
  <c r="M62" i="24"/>
  <c r="L62" i="24"/>
  <c r="K62" i="24"/>
  <c r="J62" i="24"/>
  <c r="I62" i="24"/>
  <c r="H62" i="24"/>
  <c r="G62" i="24"/>
  <c r="F62" i="24"/>
  <c r="E62" i="24"/>
  <c r="D62" i="24"/>
  <c r="C62" i="24"/>
  <c r="B62" i="24"/>
  <c r="R61" i="24"/>
  <c r="Q61" i="24"/>
  <c r="P61" i="24"/>
  <c r="O61" i="24"/>
  <c r="N61" i="24"/>
  <c r="M61" i="24"/>
  <c r="L61" i="24"/>
  <c r="K61" i="24"/>
  <c r="J61" i="24"/>
  <c r="I61" i="24"/>
  <c r="H61" i="24"/>
  <c r="G61" i="24"/>
  <c r="F61" i="24"/>
  <c r="E61" i="24"/>
  <c r="D61" i="24"/>
  <c r="C61" i="24"/>
  <c r="B61" i="24"/>
  <c r="R60" i="24"/>
  <c r="Q60" i="24"/>
  <c r="P60" i="24"/>
  <c r="O60" i="24"/>
  <c r="N60" i="24"/>
  <c r="M60" i="24"/>
  <c r="L60" i="24"/>
  <c r="K60" i="24"/>
  <c r="J60" i="24"/>
  <c r="I60" i="24"/>
  <c r="H60" i="24"/>
  <c r="G60" i="24"/>
  <c r="F60" i="24"/>
  <c r="E60" i="24"/>
  <c r="D60" i="24"/>
  <c r="C60" i="24"/>
  <c r="B60" i="24"/>
  <c r="R59" i="24"/>
  <c r="Q59" i="24"/>
  <c r="P59" i="24"/>
  <c r="O59" i="24"/>
  <c r="N59" i="24"/>
  <c r="M59" i="24"/>
  <c r="L59" i="24"/>
  <c r="K59" i="24"/>
  <c r="J59" i="24"/>
  <c r="I59" i="24"/>
  <c r="H59" i="24"/>
  <c r="G59" i="24"/>
  <c r="F59" i="24"/>
  <c r="E59" i="24"/>
  <c r="D59" i="24"/>
  <c r="C59" i="24"/>
  <c r="B59" i="24"/>
  <c r="R58" i="24"/>
  <c r="Q58" i="24"/>
  <c r="P58" i="24"/>
  <c r="O58" i="24"/>
  <c r="N58" i="24"/>
  <c r="M58" i="24"/>
  <c r="L58" i="24"/>
  <c r="K58" i="24"/>
  <c r="J58" i="24"/>
  <c r="I58" i="24"/>
  <c r="H58" i="24"/>
  <c r="G58" i="24"/>
  <c r="F58" i="24"/>
  <c r="E58" i="24"/>
  <c r="D58" i="24"/>
  <c r="C58" i="24"/>
  <c r="B58" i="24"/>
  <c r="R57" i="24"/>
  <c r="Q57" i="24"/>
  <c r="P57" i="24"/>
  <c r="O57" i="24"/>
  <c r="N57" i="24"/>
  <c r="M57" i="24"/>
  <c r="L57" i="24"/>
  <c r="K57" i="24"/>
  <c r="J57" i="24"/>
  <c r="I57" i="24"/>
  <c r="H57" i="24"/>
  <c r="G57" i="24"/>
  <c r="F57" i="24"/>
  <c r="E57" i="24"/>
  <c r="D57" i="24"/>
  <c r="C57" i="24"/>
  <c r="B57" i="24"/>
  <c r="R56" i="24"/>
  <c r="Q56" i="24"/>
  <c r="P56" i="24"/>
  <c r="O56" i="24"/>
  <c r="N56" i="24"/>
  <c r="M56" i="24"/>
  <c r="L56" i="24"/>
  <c r="K56" i="24"/>
  <c r="J56" i="24"/>
  <c r="I56" i="24"/>
  <c r="H56" i="24"/>
  <c r="G56" i="24"/>
  <c r="F56" i="24"/>
  <c r="E56" i="24"/>
  <c r="D56" i="24"/>
  <c r="C56" i="24"/>
  <c r="B56" i="24"/>
  <c r="R55" i="24"/>
  <c r="Q55" i="24"/>
  <c r="P55" i="24"/>
  <c r="O55" i="24"/>
  <c r="N55" i="24"/>
  <c r="M55" i="24"/>
  <c r="L55" i="24"/>
  <c r="K55" i="24"/>
  <c r="J55" i="24"/>
  <c r="I55" i="24"/>
  <c r="H55" i="24"/>
  <c r="G55" i="24"/>
  <c r="F55" i="24"/>
  <c r="E55" i="24"/>
  <c r="D55" i="24"/>
  <c r="C55" i="24"/>
  <c r="B55" i="24"/>
  <c r="R54" i="24"/>
  <c r="Q54" i="24"/>
  <c r="P54" i="24"/>
  <c r="O54" i="24"/>
  <c r="N54" i="24"/>
  <c r="M54" i="24"/>
  <c r="L54" i="24"/>
  <c r="K54" i="24"/>
  <c r="J54" i="24"/>
  <c r="I54" i="24"/>
  <c r="H54" i="24"/>
  <c r="G54" i="24"/>
  <c r="F54" i="24"/>
  <c r="E54" i="24"/>
  <c r="D54" i="24"/>
  <c r="C54" i="24"/>
  <c r="B54" i="24"/>
  <c r="R53" i="24"/>
  <c r="Q53" i="24"/>
  <c r="P53" i="24"/>
  <c r="O53" i="24"/>
  <c r="N53" i="24"/>
  <c r="M53" i="24"/>
  <c r="L53" i="24"/>
  <c r="K53" i="24"/>
  <c r="J53" i="24"/>
  <c r="I53" i="24"/>
  <c r="H53" i="24"/>
  <c r="G53" i="24"/>
  <c r="F53" i="24"/>
  <c r="E53" i="24"/>
  <c r="D53" i="24"/>
  <c r="C53" i="24"/>
  <c r="B53" i="24"/>
  <c r="R52" i="24"/>
  <c r="Q52" i="24"/>
  <c r="P52" i="24"/>
  <c r="O52" i="24"/>
  <c r="N52" i="24"/>
  <c r="M52" i="24"/>
  <c r="L52" i="24"/>
  <c r="K52" i="24"/>
  <c r="J52" i="24"/>
  <c r="I52" i="24"/>
  <c r="H52" i="24"/>
  <c r="G52" i="24"/>
  <c r="F52" i="24"/>
  <c r="E52" i="24"/>
  <c r="D52" i="24"/>
  <c r="C52" i="24"/>
  <c r="B52" i="24"/>
  <c r="R51" i="24"/>
  <c r="Q51" i="24"/>
  <c r="P51" i="24"/>
  <c r="O51" i="24"/>
  <c r="N51" i="24"/>
  <c r="M51" i="24"/>
  <c r="L51" i="24"/>
  <c r="K51" i="24"/>
  <c r="J51" i="24"/>
  <c r="I51" i="24"/>
  <c r="H51" i="24"/>
  <c r="G51" i="24"/>
  <c r="F51" i="24"/>
  <c r="E51" i="24"/>
  <c r="D51" i="24"/>
  <c r="C51" i="24"/>
  <c r="B51" i="24"/>
  <c r="R50" i="24"/>
  <c r="Q50" i="24"/>
  <c r="P50" i="24"/>
  <c r="O50" i="24"/>
  <c r="N50" i="24"/>
  <c r="M50" i="24"/>
  <c r="L50" i="24"/>
  <c r="K50" i="24"/>
  <c r="J50" i="24"/>
  <c r="I50" i="24"/>
  <c r="H50" i="24"/>
  <c r="G50" i="24"/>
  <c r="F50" i="24"/>
  <c r="E50" i="24"/>
  <c r="D50" i="24"/>
  <c r="C50" i="24"/>
  <c r="B50" i="24"/>
  <c r="R49" i="24"/>
  <c r="Q49" i="24"/>
  <c r="P49" i="24"/>
  <c r="O49" i="24"/>
  <c r="N49" i="24"/>
  <c r="M49" i="24"/>
  <c r="L49" i="24"/>
  <c r="K49" i="24"/>
  <c r="J49" i="24"/>
  <c r="I49" i="24"/>
  <c r="H49" i="24"/>
  <c r="G49" i="24"/>
  <c r="F49" i="24"/>
  <c r="E49" i="24"/>
  <c r="D49" i="24"/>
  <c r="C49" i="24"/>
  <c r="B49" i="24"/>
  <c r="R48" i="24"/>
  <c r="Q48" i="24"/>
  <c r="P48" i="24"/>
  <c r="O48" i="24"/>
  <c r="N48" i="24"/>
  <c r="M48" i="24"/>
  <c r="L48" i="24"/>
  <c r="K48" i="24"/>
  <c r="J48" i="24"/>
  <c r="I48" i="24"/>
  <c r="H48" i="24"/>
  <c r="G48" i="24"/>
  <c r="F48" i="24"/>
  <c r="E48" i="24"/>
  <c r="D48" i="24"/>
  <c r="C48" i="24"/>
  <c r="B48" i="24"/>
  <c r="R47" i="24"/>
  <c r="Q47" i="24"/>
  <c r="P47" i="24"/>
  <c r="O47" i="24"/>
  <c r="N47" i="24"/>
  <c r="M47" i="24"/>
  <c r="L47" i="24"/>
  <c r="K47" i="24"/>
  <c r="J47" i="24"/>
  <c r="I47" i="24"/>
  <c r="H47" i="24"/>
  <c r="G47" i="24"/>
  <c r="F47" i="24"/>
  <c r="E47" i="24"/>
  <c r="D47" i="24"/>
  <c r="C47" i="24"/>
  <c r="B47" i="24"/>
  <c r="R46" i="24"/>
  <c r="Q46" i="24"/>
  <c r="P46" i="24"/>
  <c r="O46" i="24"/>
  <c r="N46" i="24"/>
  <c r="M46" i="24"/>
  <c r="L46" i="24"/>
  <c r="K46" i="24"/>
  <c r="J46" i="24"/>
  <c r="I46" i="24"/>
  <c r="H46" i="24"/>
  <c r="G46" i="24"/>
  <c r="F46" i="24"/>
  <c r="E46" i="24"/>
  <c r="D46" i="24"/>
  <c r="C46" i="24"/>
  <c r="B46" i="24"/>
  <c r="R45" i="24"/>
  <c r="Q45" i="24"/>
  <c r="P45" i="24"/>
  <c r="O45" i="24"/>
  <c r="N45" i="24"/>
  <c r="M45" i="24"/>
  <c r="L45" i="24"/>
  <c r="K45" i="24"/>
  <c r="J45" i="24"/>
  <c r="I45" i="24"/>
  <c r="H45" i="24"/>
  <c r="G45" i="24"/>
  <c r="F45" i="24"/>
  <c r="E45" i="24"/>
  <c r="D45" i="24"/>
  <c r="C45" i="24"/>
  <c r="B45" i="24"/>
  <c r="R44" i="24"/>
  <c r="Q44" i="24"/>
  <c r="P44" i="24"/>
  <c r="O44" i="24"/>
  <c r="N44" i="24"/>
  <c r="M44" i="24"/>
  <c r="L44" i="24"/>
  <c r="K44" i="24"/>
  <c r="J44" i="24"/>
  <c r="I44" i="24"/>
  <c r="H44" i="24"/>
  <c r="G44" i="24"/>
  <c r="F44" i="24"/>
  <c r="E44" i="24"/>
  <c r="D44" i="24"/>
  <c r="C44" i="24"/>
  <c r="B44" i="24"/>
  <c r="R43" i="24"/>
  <c r="Q43" i="24"/>
  <c r="P43" i="24"/>
  <c r="O43" i="24"/>
  <c r="N43" i="24"/>
  <c r="M43" i="24"/>
  <c r="L43" i="24"/>
  <c r="K43" i="24"/>
  <c r="J43" i="24"/>
  <c r="I43" i="24"/>
  <c r="H43" i="24"/>
  <c r="G43" i="24"/>
  <c r="F43" i="24"/>
  <c r="E43" i="24"/>
  <c r="D43" i="24"/>
  <c r="C43" i="24"/>
  <c r="B43" i="24"/>
  <c r="R42" i="24"/>
  <c r="Q42" i="24"/>
  <c r="P42" i="24"/>
  <c r="O42" i="24"/>
  <c r="N42" i="24"/>
  <c r="M42" i="24"/>
  <c r="L42" i="24"/>
  <c r="K42" i="24"/>
  <c r="J42" i="24"/>
  <c r="I42" i="24"/>
  <c r="H42" i="24"/>
  <c r="G42" i="24"/>
  <c r="F42" i="24"/>
  <c r="E42" i="24"/>
  <c r="D42" i="24"/>
  <c r="C42" i="24"/>
  <c r="B42" i="24"/>
  <c r="R41" i="24"/>
  <c r="Q41" i="24"/>
  <c r="P41" i="24"/>
  <c r="O41" i="24"/>
  <c r="N41" i="24"/>
  <c r="M41" i="24"/>
  <c r="L41" i="24"/>
  <c r="K41" i="24"/>
  <c r="J41" i="24"/>
  <c r="I41" i="24"/>
  <c r="H41" i="24"/>
  <c r="G41" i="24"/>
  <c r="F41" i="24"/>
  <c r="E41" i="24"/>
  <c r="D41" i="24"/>
  <c r="C41" i="24"/>
  <c r="B41" i="24"/>
  <c r="R40" i="24"/>
  <c r="Q40" i="24"/>
  <c r="P40" i="24"/>
  <c r="O40" i="24"/>
  <c r="N40" i="24"/>
  <c r="M40" i="24"/>
  <c r="L40" i="24"/>
  <c r="K40" i="24"/>
  <c r="J40" i="24"/>
  <c r="I40" i="24"/>
  <c r="H40" i="24"/>
  <c r="G40" i="24"/>
  <c r="F40" i="24"/>
  <c r="E40" i="24"/>
  <c r="D40" i="24"/>
  <c r="C40" i="24"/>
  <c r="B40" i="24"/>
  <c r="R39" i="24"/>
  <c r="Q39" i="24"/>
  <c r="P39" i="24"/>
  <c r="O39" i="24"/>
  <c r="N39" i="24"/>
  <c r="M39" i="24"/>
  <c r="L39" i="24"/>
  <c r="K39" i="24"/>
  <c r="J39" i="24"/>
  <c r="I39" i="24"/>
  <c r="H39" i="24"/>
  <c r="G39" i="24"/>
  <c r="F39" i="24"/>
  <c r="E39" i="24"/>
  <c r="D39" i="24"/>
  <c r="C39" i="24"/>
  <c r="B39" i="24"/>
  <c r="R38" i="24"/>
  <c r="Q38" i="24"/>
  <c r="P38" i="24"/>
  <c r="O38" i="24"/>
  <c r="N38" i="24"/>
  <c r="M38" i="24"/>
  <c r="L38" i="24"/>
  <c r="K38" i="24"/>
  <c r="J38" i="24"/>
  <c r="I38" i="24"/>
  <c r="H38" i="24"/>
  <c r="G38" i="24"/>
  <c r="F38" i="24"/>
  <c r="E38" i="24"/>
  <c r="D38" i="24"/>
  <c r="C38" i="24"/>
  <c r="B38" i="24"/>
  <c r="R37" i="24"/>
  <c r="Q37" i="24"/>
  <c r="P37" i="24"/>
  <c r="O37" i="24"/>
  <c r="N37" i="24"/>
  <c r="M37" i="24"/>
  <c r="L37" i="24"/>
  <c r="K37" i="24"/>
  <c r="J37" i="24"/>
  <c r="I37" i="24"/>
  <c r="H37" i="24"/>
  <c r="G37" i="24"/>
  <c r="F37" i="24"/>
  <c r="E37" i="24"/>
  <c r="D37" i="24"/>
  <c r="C37" i="24"/>
  <c r="B37" i="24"/>
  <c r="R36" i="24"/>
  <c r="Q36" i="24"/>
  <c r="P36" i="24"/>
  <c r="O36" i="24"/>
  <c r="N36" i="24"/>
  <c r="M36" i="24"/>
  <c r="L36" i="24"/>
  <c r="K36" i="24"/>
  <c r="J36" i="24"/>
  <c r="I36" i="24"/>
  <c r="H36" i="24"/>
  <c r="G36" i="24"/>
  <c r="F36" i="24"/>
  <c r="E36" i="24"/>
  <c r="D36" i="24"/>
  <c r="C36" i="24"/>
  <c r="B36" i="24"/>
  <c r="R35" i="24"/>
  <c r="Q35" i="24"/>
  <c r="P35" i="24"/>
  <c r="O35" i="24"/>
  <c r="N35" i="24"/>
  <c r="M35" i="24"/>
  <c r="L35" i="24"/>
  <c r="K35" i="24"/>
  <c r="J35" i="24"/>
  <c r="I35" i="24"/>
  <c r="H35" i="24"/>
  <c r="G35" i="24"/>
  <c r="F35" i="24"/>
  <c r="E35" i="24"/>
  <c r="D35" i="24"/>
  <c r="C35" i="24"/>
  <c r="B35" i="24"/>
  <c r="R34" i="24"/>
  <c r="Q34" i="24"/>
  <c r="P34" i="24"/>
  <c r="O34" i="24"/>
  <c r="N34" i="24"/>
  <c r="M34" i="24"/>
  <c r="L34" i="24"/>
  <c r="K34" i="24"/>
  <c r="J34" i="24"/>
  <c r="I34" i="24"/>
  <c r="H34" i="24"/>
  <c r="G34" i="24"/>
  <c r="F34" i="24"/>
  <c r="E34" i="24"/>
  <c r="D34" i="24"/>
  <c r="C34" i="24"/>
  <c r="B34" i="24"/>
  <c r="R33" i="24"/>
  <c r="Q33" i="24"/>
  <c r="P33" i="24"/>
  <c r="O33" i="24"/>
  <c r="N33" i="24"/>
  <c r="M33" i="24"/>
  <c r="L33" i="24"/>
  <c r="K33" i="24"/>
  <c r="J33" i="24"/>
  <c r="I33" i="24"/>
  <c r="H33" i="24"/>
  <c r="G33" i="24"/>
  <c r="F33" i="24"/>
  <c r="E33" i="24"/>
  <c r="D33" i="24"/>
  <c r="C33" i="24"/>
  <c r="B33" i="24"/>
  <c r="R32" i="24"/>
  <c r="Q32" i="24"/>
  <c r="P32" i="24"/>
  <c r="O32" i="24"/>
  <c r="N32" i="24"/>
  <c r="M32" i="24"/>
  <c r="L32" i="24"/>
  <c r="K32" i="24"/>
  <c r="J32" i="24"/>
  <c r="I32" i="24"/>
  <c r="H32" i="24"/>
  <c r="G32" i="24"/>
  <c r="F32" i="24"/>
  <c r="E32" i="24"/>
  <c r="D32" i="24"/>
  <c r="C32" i="24"/>
  <c r="B32" i="24"/>
  <c r="R31" i="24"/>
  <c r="Q31" i="24"/>
  <c r="P31" i="24"/>
  <c r="O31" i="24"/>
  <c r="N31" i="24"/>
  <c r="M31" i="24"/>
  <c r="L31" i="24"/>
  <c r="K31" i="24"/>
  <c r="J31" i="24"/>
  <c r="I31" i="24"/>
  <c r="H31" i="24"/>
  <c r="G31" i="24"/>
  <c r="F31" i="24"/>
  <c r="E31" i="24"/>
  <c r="D31" i="24"/>
  <c r="C31" i="24"/>
  <c r="B31" i="24"/>
  <c r="R30" i="24"/>
  <c r="Q30" i="24"/>
  <c r="P30" i="24"/>
  <c r="O30" i="24"/>
  <c r="N30" i="24"/>
  <c r="M30" i="24"/>
  <c r="L30" i="24"/>
  <c r="K30" i="24"/>
  <c r="J30" i="24"/>
  <c r="I30" i="24"/>
  <c r="H30" i="24"/>
  <c r="G30" i="24"/>
  <c r="F30" i="24"/>
  <c r="E30" i="24"/>
  <c r="D30" i="24"/>
  <c r="C30" i="24"/>
  <c r="B30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9" i="24"/>
  <c r="C29" i="24"/>
  <c r="B29" i="24"/>
  <c r="R28" i="24"/>
  <c r="Q28" i="24"/>
  <c r="P28" i="24"/>
  <c r="O28" i="24"/>
  <c r="N28" i="24"/>
  <c r="M28" i="24"/>
  <c r="L28" i="24"/>
  <c r="K28" i="24"/>
  <c r="J28" i="24"/>
  <c r="I28" i="24"/>
  <c r="H28" i="24"/>
  <c r="G28" i="24"/>
  <c r="F28" i="24"/>
  <c r="E28" i="24"/>
  <c r="D28" i="24"/>
  <c r="C28" i="24"/>
  <c r="B28" i="24"/>
  <c r="R27" i="24"/>
  <c r="Q27" i="24"/>
  <c r="P27" i="24"/>
  <c r="O27" i="24"/>
  <c r="N27" i="24"/>
  <c r="M27" i="24"/>
  <c r="L27" i="24"/>
  <c r="K27" i="24"/>
  <c r="J27" i="24"/>
  <c r="I27" i="24"/>
  <c r="H27" i="24"/>
  <c r="G27" i="24"/>
  <c r="F27" i="24"/>
  <c r="E27" i="24"/>
  <c r="D27" i="24"/>
  <c r="C27" i="24"/>
  <c r="B27" i="24"/>
  <c r="R26" i="24"/>
  <c r="Q26" i="24"/>
  <c r="P26" i="24"/>
  <c r="O26" i="24"/>
  <c r="N26" i="24"/>
  <c r="M26" i="24"/>
  <c r="L26" i="24"/>
  <c r="K26" i="24"/>
  <c r="J26" i="24"/>
  <c r="I26" i="24"/>
  <c r="H26" i="24"/>
  <c r="G26" i="24"/>
  <c r="F26" i="24"/>
  <c r="E26" i="24"/>
  <c r="D26" i="24"/>
  <c r="C26" i="24"/>
  <c r="B26" i="24"/>
  <c r="R25" i="24"/>
  <c r="Q25" i="24"/>
  <c r="P25" i="24"/>
  <c r="O25" i="24"/>
  <c r="N25" i="24"/>
  <c r="M25" i="24"/>
  <c r="L25" i="24"/>
  <c r="K25" i="24"/>
  <c r="J25" i="24"/>
  <c r="I25" i="24"/>
  <c r="H25" i="24"/>
  <c r="G25" i="24"/>
  <c r="F25" i="24"/>
  <c r="E25" i="24"/>
  <c r="D25" i="24"/>
  <c r="C25" i="24"/>
  <c r="B25" i="24"/>
  <c r="R24" i="24"/>
  <c r="Q24" i="24"/>
  <c r="P24" i="24"/>
  <c r="O24" i="24"/>
  <c r="N24" i="24"/>
  <c r="M24" i="24"/>
  <c r="L24" i="24"/>
  <c r="K24" i="24"/>
  <c r="J24" i="24"/>
  <c r="I24" i="24"/>
  <c r="H24" i="24"/>
  <c r="G24" i="24"/>
  <c r="F24" i="24"/>
  <c r="E24" i="24"/>
  <c r="D24" i="24"/>
  <c r="C24" i="24"/>
  <c r="B24" i="24"/>
  <c r="R23" i="24"/>
  <c r="Q23" i="24"/>
  <c r="P23" i="24"/>
  <c r="O23" i="24"/>
  <c r="N23" i="24"/>
  <c r="M23" i="24"/>
  <c r="L23" i="24"/>
  <c r="K23" i="24"/>
  <c r="J23" i="24"/>
  <c r="I23" i="24"/>
  <c r="H23" i="24"/>
  <c r="G23" i="24"/>
  <c r="F23" i="24"/>
  <c r="E23" i="24"/>
  <c r="D23" i="24"/>
  <c r="C23" i="24"/>
  <c r="B23" i="24"/>
  <c r="R22" i="24"/>
  <c r="Q22" i="24"/>
  <c r="P22" i="24"/>
  <c r="O22" i="24"/>
  <c r="N22" i="24"/>
  <c r="M22" i="24"/>
  <c r="L22" i="24"/>
  <c r="K22" i="24"/>
  <c r="J22" i="24"/>
  <c r="I22" i="24"/>
  <c r="H22" i="24"/>
  <c r="G22" i="24"/>
  <c r="F22" i="24"/>
  <c r="E22" i="24"/>
  <c r="D22" i="24"/>
  <c r="C22" i="24"/>
  <c r="B22" i="24"/>
  <c r="R21" i="24"/>
  <c r="Q21" i="24"/>
  <c r="P21" i="24"/>
  <c r="O21" i="24"/>
  <c r="N21" i="24"/>
  <c r="M21" i="24"/>
  <c r="L21" i="24"/>
  <c r="K21" i="24"/>
  <c r="J21" i="24"/>
  <c r="I21" i="24"/>
  <c r="H21" i="24"/>
  <c r="G21" i="24"/>
  <c r="F21" i="24"/>
  <c r="E21" i="24"/>
  <c r="D21" i="24"/>
  <c r="C21" i="24"/>
  <c r="B21" i="24"/>
  <c r="R20" i="24"/>
  <c r="Q20" i="24"/>
  <c r="P20" i="24"/>
  <c r="O20" i="24"/>
  <c r="N20" i="24"/>
  <c r="M20" i="24"/>
  <c r="L20" i="24"/>
  <c r="K20" i="24"/>
  <c r="J20" i="24"/>
  <c r="I20" i="24"/>
  <c r="H20" i="24"/>
  <c r="G20" i="24"/>
  <c r="F20" i="24"/>
  <c r="E20" i="24"/>
  <c r="D20" i="24"/>
  <c r="C20" i="24"/>
  <c r="B20" i="24"/>
  <c r="R19" i="24"/>
  <c r="Q19" i="24"/>
  <c r="P19" i="24"/>
  <c r="O19" i="24"/>
  <c r="N19" i="24"/>
  <c r="M19" i="24"/>
  <c r="L19" i="24"/>
  <c r="K19" i="24"/>
  <c r="J19" i="24"/>
  <c r="I19" i="24"/>
  <c r="H19" i="24"/>
  <c r="G19" i="24"/>
  <c r="F19" i="24"/>
  <c r="E19" i="24"/>
  <c r="D19" i="24"/>
  <c r="C19" i="24"/>
  <c r="B19" i="24"/>
  <c r="R18" i="24"/>
  <c r="Q18" i="24"/>
  <c r="P18" i="24"/>
  <c r="O18" i="24"/>
  <c r="N18" i="24"/>
  <c r="M18" i="24"/>
  <c r="L18" i="24"/>
  <c r="K18" i="24"/>
  <c r="J18" i="24"/>
  <c r="I18" i="24"/>
  <c r="H18" i="24"/>
  <c r="G18" i="24"/>
  <c r="F18" i="24"/>
  <c r="E18" i="24"/>
  <c r="D18" i="24"/>
  <c r="C18" i="24"/>
  <c r="B18" i="24"/>
  <c r="R17" i="24"/>
  <c r="Q17" i="24"/>
  <c r="P17" i="24"/>
  <c r="O17" i="24"/>
  <c r="N17" i="24"/>
  <c r="M17" i="24"/>
  <c r="L17" i="24"/>
  <c r="K17" i="24"/>
  <c r="J17" i="24"/>
  <c r="I17" i="24"/>
  <c r="H17" i="24"/>
  <c r="G17" i="24"/>
  <c r="F17" i="24"/>
  <c r="E17" i="24"/>
  <c r="D17" i="24"/>
  <c r="C17" i="24"/>
  <c r="B17" i="24"/>
  <c r="R16" i="24"/>
  <c r="Q16" i="24"/>
  <c r="P16" i="24"/>
  <c r="O16" i="24"/>
  <c r="N16" i="24"/>
  <c r="M16" i="24"/>
  <c r="L16" i="24"/>
  <c r="K16" i="24"/>
  <c r="J16" i="24"/>
  <c r="I16" i="24"/>
  <c r="H16" i="24"/>
  <c r="G16" i="24"/>
  <c r="F16" i="24"/>
  <c r="E16" i="24"/>
  <c r="D16" i="24"/>
  <c r="C16" i="24"/>
  <c r="B16" i="24"/>
  <c r="R15" i="24"/>
  <c r="Q15" i="24"/>
  <c r="P15" i="24"/>
  <c r="O15" i="24"/>
  <c r="N15" i="24"/>
  <c r="M15" i="24"/>
  <c r="L15" i="24"/>
  <c r="K15" i="24"/>
  <c r="J15" i="24"/>
  <c r="I15" i="24"/>
  <c r="H15" i="24"/>
  <c r="G15" i="24"/>
  <c r="F15" i="24"/>
  <c r="E15" i="24"/>
  <c r="D15" i="24"/>
  <c r="C15" i="24"/>
  <c r="B15" i="24"/>
  <c r="R14" i="24"/>
  <c r="Q14" i="24"/>
  <c r="P14" i="24"/>
  <c r="O14" i="24"/>
  <c r="N14" i="24"/>
  <c r="M14" i="24"/>
  <c r="L14" i="24"/>
  <c r="K14" i="24"/>
  <c r="J14" i="24"/>
  <c r="I14" i="24"/>
  <c r="H14" i="24"/>
  <c r="G14" i="24"/>
  <c r="F14" i="24"/>
  <c r="E14" i="24"/>
  <c r="D14" i="24"/>
  <c r="C14" i="24"/>
  <c r="B14" i="24"/>
  <c r="R13" i="24"/>
  <c r="Q13" i="24"/>
  <c r="P13" i="24"/>
  <c r="O13" i="24"/>
  <c r="N13" i="24"/>
  <c r="M13" i="24"/>
  <c r="L13" i="24"/>
  <c r="K13" i="24"/>
  <c r="J13" i="24"/>
  <c r="I13" i="24"/>
  <c r="H13" i="24"/>
  <c r="G13" i="24"/>
  <c r="F13" i="24"/>
  <c r="E13" i="24"/>
  <c r="D13" i="24"/>
  <c r="C13" i="24"/>
  <c r="B13" i="24"/>
  <c r="R12" i="24"/>
  <c r="Q12" i="24"/>
  <c r="P12" i="24"/>
  <c r="O12" i="24"/>
  <c r="N12" i="24"/>
  <c r="M12" i="24"/>
  <c r="L12" i="24"/>
  <c r="K12" i="24"/>
  <c r="J12" i="24"/>
  <c r="I12" i="24"/>
  <c r="H12" i="24"/>
  <c r="G12" i="24"/>
  <c r="F12" i="24"/>
  <c r="E12" i="24"/>
  <c r="D12" i="24"/>
  <c r="C12" i="24"/>
  <c r="B12" i="24"/>
  <c r="R11" i="24"/>
  <c r="Q11" i="24"/>
  <c r="P11" i="24"/>
  <c r="O11" i="24"/>
  <c r="N11" i="24"/>
  <c r="M11" i="24"/>
  <c r="L11" i="24"/>
  <c r="K11" i="24"/>
  <c r="J11" i="24"/>
  <c r="I11" i="24"/>
  <c r="H11" i="24"/>
  <c r="G11" i="24"/>
  <c r="F11" i="24"/>
  <c r="E11" i="24"/>
  <c r="D11" i="24"/>
  <c r="C11" i="24"/>
  <c r="B11" i="24"/>
  <c r="R10" i="24"/>
  <c r="Q10" i="24"/>
  <c r="P10" i="24"/>
  <c r="O10" i="24"/>
  <c r="N10" i="24"/>
  <c r="M10" i="24"/>
  <c r="L10" i="24"/>
  <c r="K10" i="24"/>
  <c r="J10" i="24"/>
  <c r="I10" i="24"/>
  <c r="H10" i="24"/>
  <c r="G10" i="24"/>
  <c r="F10" i="24"/>
  <c r="E10" i="24"/>
  <c r="D10" i="24"/>
  <c r="C10" i="24"/>
  <c r="B10" i="24"/>
  <c r="R9" i="24"/>
  <c r="Q9" i="24"/>
  <c r="P9" i="24"/>
  <c r="O9" i="24"/>
  <c r="N9" i="24"/>
  <c r="M9" i="24"/>
  <c r="L9" i="24"/>
  <c r="K9" i="24"/>
  <c r="J9" i="24"/>
  <c r="I9" i="24"/>
  <c r="H9" i="24"/>
  <c r="G9" i="24"/>
  <c r="F9" i="24"/>
  <c r="E9" i="24"/>
  <c r="D9" i="24"/>
  <c r="C9" i="24"/>
  <c r="B9" i="24"/>
  <c r="R8" i="24"/>
  <c r="Q8" i="24"/>
  <c r="P8" i="24"/>
  <c r="O8" i="24"/>
  <c r="N8" i="24"/>
  <c r="M8" i="24"/>
  <c r="L8" i="24"/>
  <c r="K8" i="24"/>
  <c r="J8" i="24"/>
  <c r="I8" i="24"/>
  <c r="H8" i="24"/>
  <c r="G8" i="24"/>
  <c r="F8" i="24"/>
  <c r="E8" i="24"/>
  <c r="D8" i="24"/>
  <c r="C8" i="24"/>
  <c r="B8" i="24"/>
  <c r="R7" i="24"/>
  <c r="Q7" i="24"/>
  <c r="P7" i="24"/>
  <c r="O7" i="24"/>
  <c r="N7" i="24"/>
  <c r="M7" i="24"/>
  <c r="L7" i="24"/>
  <c r="K7" i="24"/>
  <c r="J7" i="24"/>
  <c r="I7" i="24"/>
  <c r="H7" i="24"/>
  <c r="G7" i="24"/>
  <c r="F7" i="24"/>
  <c r="E7" i="24"/>
  <c r="D7" i="24"/>
  <c r="C7" i="24"/>
  <c r="B7" i="24"/>
  <c r="R6" i="24"/>
  <c r="Q6" i="24"/>
  <c r="P6" i="24"/>
  <c r="O6" i="24"/>
  <c r="N6" i="24"/>
  <c r="M6" i="24"/>
  <c r="L6" i="24"/>
  <c r="K6" i="24"/>
  <c r="J6" i="24"/>
  <c r="I6" i="24"/>
  <c r="H6" i="24"/>
  <c r="G6" i="24"/>
  <c r="F6" i="24"/>
  <c r="E6" i="24"/>
  <c r="D6" i="24"/>
  <c r="C6" i="24"/>
  <c r="B6" i="24"/>
  <c r="R5" i="24"/>
  <c r="Q5" i="24"/>
  <c r="P5" i="24"/>
  <c r="O5" i="24"/>
  <c r="N5" i="24"/>
  <c r="M5" i="24"/>
  <c r="L5" i="24"/>
  <c r="K5" i="24"/>
  <c r="J5" i="24"/>
  <c r="I5" i="24"/>
  <c r="H5" i="24"/>
  <c r="G5" i="24"/>
  <c r="F5" i="24"/>
  <c r="E5" i="24"/>
  <c r="D5" i="24"/>
  <c r="C5" i="24"/>
  <c r="B5" i="24"/>
  <c r="R4" i="24"/>
  <c r="Q4" i="24"/>
  <c r="P4" i="24"/>
  <c r="O4" i="24"/>
  <c r="N4" i="24"/>
  <c r="M4" i="24"/>
  <c r="L4" i="24"/>
  <c r="K4" i="24"/>
  <c r="J4" i="24"/>
  <c r="I4" i="24"/>
  <c r="H4" i="24"/>
  <c r="G4" i="24"/>
  <c r="F4" i="24"/>
  <c r="E4" i="24"/>
  <c r="D4" i="24"/>
  <c r="C4" i="24"/>
  <c r="B4" i="24"/>
  <c r="R3" i="24"/>
  <c r="Q3" i="24"/>
  <c r="P3" i="24"/>
  <c r="O3" i="24"/>
  <c r="N3" i="24"/>
  <c r="M3" i="24"/>
  <c r="L3" i="24"/>
  <c r="K3" i="24"/>
  <c r="J3" i="24"/>
  <c r="I3" i="24"/>
  <c r="H3" i="24"/>
  <c r="G3" i="24"/>
  <c r="F3" i="24"/>
  <c r="E3" i="24"/>
  <c r="D3" i="24"/>
  <c r="C3" i="24"/>
  <c r="B3" i="24"/>
  <c r="R2" i="24"/>
  <c r="Q2" i="24"/>
  <c r="P2" i="24"/>
  <c r="O2" i="24"/>
  <c r="N2" i="24"/>
  <c r="M2" i="24"/>
  <c r="L2" i="24"/>
  <c r="K2" i="24"/>
  <c r="J2" i="24"/>
  <c r="I2" i="24"/>
  <c r="H2" i="24"/>
  <c r="G2" i="24"/>
  <c r="F2" i="24"/>
  <c r="E2" i="24"/>
  <c r="D2" i="24"/>
  <c r="C2" i="24"/>
  <c r="B2" i="24"/>
  <c r="M18" i="9"/>
  <c r="L11" i="9"/>
  <c r="S42" i="7"/>
  <c r="S41" i="7"/>
  <c r="S40" i="7"/>
  <c r="S39" i="7"/>
  <c r="S38" i="7"/>
  <c r="S37" i="7"/>
  <c r="S36" i="7"/>
  <c r="S35" i="7"/>
  <c r="S34" i="7"/>
  <c r="S33" i="7"/>
  <c r="S32" i="7"/>
  <c r="S31" i="7"/>
  <c r="S30" i="7"/>
  <c r="S29" i="7"/>
  <c r="S28" i="7"/>
  <c r="S27" i="7"/>
  <c r="S26" i="7"/>
  <c r="S25" i="7"/>
  <c r="S24" i="7"/>
  <c r="S23" i="7"/>
  <c r="S22" i="7"/>
  <c r="S21" i="7"/>
  <c r="S20" i="7"/>
  <c r="S19" i="7"/>
  <c r="S18" i="7"/>
  <c r="S17" i="7"/>
  <c r="S16" i="7"/>
  <c r="S15" i="7"/>
  <c r="S14" i="7"/>
  <c r="S13" i="7"/>
  <c r="S12" i="7"/>
  <c r="X21" i="7" a="1"/>
  <c r="X21" i="7" s="1"/>
  <c r="X22" i="7" s="1"/>
  <c r="Y18" i="7" a="1"/>
  <c r="Y18" i="7" s="1"/>
  <c r="Y20" i="7" s="1"/>
  <c r="X18" i="7" a="1"/>
  <c r="X18" i="7" s="1"/>
  <c r="X17" i="7" a="1"/>
  <c r="X17" i="7" s="1"/>
  <c r="Y16" i="7"/>
  <c r="L39" i="8"/>
  <c r="L38" i="8"/>
  <c r="L37" i="8"/>
  <c r="L36" i="8"/>
  <c r="L35" i="8"/>
  <c r="L34" i="8"/>
  <c r="L33" i="8"/>
  <c r="L32" i="8"/>
  <c r="L31" i="8"/>
  <c r="L30" i="8"/>
  <c r="L29" i="8"/>
  <c r="L28" i="8"/>
  <c r="L27" i="8"/>
  <c r="L26" i="8"/>
  <c r="L25" i="8"/>
  <c r="L24" i="8"/>
  <c r="L23" i="8"/>
  <c r="L22" i="8"/>
  <c r="L21" i="8"/>
  <c r="L20" i="8"/>
  <c r="L19" i="8"/>
  <c r="L18" i="8"/>
  <c r="L17" i="8"/>
  <c r="L16" i="8"/>
  <c r="L15" i="8"/>
  <c r="L14" i="8"/>
  <c r="L13" i="8"/>
  <c r="L12" i="8"/>
  <c r="L11" i="8"/>
  <c r="L10" i="8"/>
  <c r="N8" i="8" s="1"/>
  <c r="L9" i="8"/>
  <c r="X34" i="6"/>
  <c r="X20" i="6"/>
  <c r="X11" i="6"/>
  <c r="X10" i="6"/>
  <c r="V40" i="6"/>
  <c r="V39" i="6"/>
  <c r="V38" i="6"/>
  <c r="V37" i="6"/>
  <c r="V36" i="6"/>
  <c r="T36" i="6"/>
  <c r="V35" i="6"/>
  <c r="U35" i="6"/>
  <c r="T35" i="6"/>
  <c r="X35" i="6" s="1"/>
  <c r="S35" i="6"/>
  <c r="S36" i="6" s="1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U21" i="6"/>
  <c r="T21" i="6"/>
  <c r="U22" i="6" s="1"/>
  <c r="S21" i="6"/>
  <c r="T12" i="6"/>
  <c r="U11" i="6"/>
  <c r="U12" i="6" s="1"/>
  <c r="U13" i="6" s="1"/>
  <c r="T11" i="6"/>
  <c r="S11" i="6"/>
  <c r="S12" i="6" s="1"/>
  <c r="S16" i="5"/>
  <c r="S17" i="5" s="1"/>
  <c r="S18" i="5" s="1"/>
  <c r="S19" i="5" s="1"/>
  <c r="S20" i="5" s="1"/>
  <c r="S21" i="5" s="1"/>
  <c r="S22" i="5" s="1"/>
  <c r="S23" i="5" s="1"/>
  <c r="S24" i="5" s="1"/>
  <c r="S25" i="5" s="1"/>
  <c r="S26" i="5" s="1"/>
  <c r="S27" i="5" s="1"/>
  <c r="S28" i="5" s="1"/>
  <c r="S29" i="5" s="1"/>
  <c r="S30" i="5" s="1"/>
  <c r="S31" i="5" s="1"/>
  <c r="S32" i="5" s="1"/>
  <c r="S33" i="5" s="1"/>
  <c r="S34" i="5" s="1"/>
  <c r="S35" i="5" s="1"/>
  <c r="S36" i="5" s="1"/>
  <c r="S37" i="5" s="1"/>
  <c r="S38" i="5" s="1"/>
  <c r="S39" i="5" s="1"/>
  <c r="S40" i="5" s="1"/>
  <c r="S41" i="5" s="1"/>
  <c r="S42" i="5" s="1"/>
  <c r="S43" i="5" s="1"/>
  <c r="S44" i="5" s="1"/>
  <c r="S45" i="5" s="1"/>
  <c r="S46" i="5" s="1"/>
  <c r="S47" i="5" s="1"/>
  <c r="S48" i="5" s="1"/>
  <c r="S49" i="5" s="1"/>
  <c r="S50" i="5" s="1"/>
  <c r="S51" i="5" s="1"/>
  <c r="S52" i="5" s="1"/>
  <c r="S53" i="5" s="1"/>
  <c r="S54" i="5" s="1"/>
  <c r="S55" i="5" s="1"/>
  <c r="S56" i="5" s="1"/>
  <c r="S57" i="5" s="1"/>
  <c r="S58" i="5" s="1"/>
  <c r="S59" i="5" s="1"/>
  <c r="S60" i="5" s="1"/>
  <c r="S61" i="5" s="1"/>
  <c r="S62" i="5" s="1"/>
  <c r="S63" i="5" s="1"/>
  <c r="S64" i="5" s="1"/>
  <c r="S65" i="5" s="1"/>
  <c r="S66" i="5" s="1"/>
  <c r="S67" i="5" s="1"/>
  <c r="S68" i="5" s="1"/>
  <c r="S69" i="5" s="1"/>
  <c r="S70" i="5" s="1"/>
  <c r="S71" i="5" s="1"/>
  <c r="S72" i="5" s="1"/>
  <c r="S73" i="5" s="1"/>
  <c r="S74" i="5" s="1"/>
  <c r="S75" i="5" s="1"/>
  <c r="S76" i="5" s="1"/>
  <c r="S77" i="5" s="1"/>
  <c r="S78" i="5" s="1"/>
  <c r="S79" i="5" s="1"/>
  <c r="S80" i="5" s="1"/>
  <c r="S81" i="5" s="1"/>
  <c r="S82" i="5" s="1"/>
  <c r="S83" i="5" s="1"/>
  <c r="S84" i="5" s="1"/>
  <c r="S85" i="5" s="1"/>
  <c r="S86" i="5" s="1"/>
  <c r="S87" i="5" s="1"/>
  <c r="S88" i="5" s="1"/>
  <c r="S89" i="5" s="1"/>
  <c r="S90" i="5" s="1"/>
  <c r="S91" i="5" s="1"/>
  <c r="S92" i="5" s="1"/>
  <c r="S93" i="5" s="1"/>
  <c r="S94" i="5" s="1"/>
  <c r="S95" i="5" s="1"/>
  <c r="S96" i="5" s="1"/>
  <c r="S97" i="5" s="1"/>
  <c r="S98" i="5" s="1"/>
  <c r="S99" i="5" s="1"/>
  <c r="S100" i="5" s="1"/>
  <c r="S101" i="5" s="1"/>
  <c r="S102" i="5" s="1"/>
  <c r="S103" i="5" s="1"/>
  <c r="S104" i="5" s="1"/>
  <c r="S105" i="5" s="1"/>
  <c r="S106" i="5" s="1"/>
  <c r="S107" i="5" s="1"/>
  <c r="S108" i="5" s="1"/>
  <c r="S109" i="5" s="1"/>
  <c r="S110" i="5" s="1"/>
  <c r="S111" i="5" s="1"/>
  <c r="S112" i="5" s="1"/>
  <c r="S113" i="5" s="1"/>
  <c r="S114" i="5" s="1"/>
  <c r="S115" i="5" s="1"/>
  <c r="S116" i="5" s="1"/>
  <c r="S117" i="5" s="1"/>
  <c r="S118" i="5" s="1"/>
  <c r="S119" i="5" s="1"/>
  <c r="S120" i="5" s="1"/>
  <c r="S121" i="5" s="1"/>
  <c r="S122" i="5" s="1"/>
  <c r="S123" i="5" s="1"/>
  <c r="S124" i="5" s="1"/>
  <c r="S125" i="5" s="1"/>
  <c r="S126" i="5" s="1"/>
  <c r="S127" i="5" s="1"/>
  <c r="S128" i="5" s="1"/>
  <c r="S129" i="5" s="1"/>
  <c r="S130" i="5" s="1"/>
  <c r="S131" i="5" s="1"/>
  <c r="S132" i="5" s="1"/>
  <c r="S133" i="5" s="1"/>
  <c r="S134" i="5" s="1"/>
  <c r="S135" i="5" s="1"/>
  <c r="S136" i="5" s="1"/>
  <c r="S137" i="5" s="1"/>
  <c r="S138" i="5" s="1"/>
  <c r="S139" i="5" s="1"/>
  <c r="S140" i="5" s="1"/>
  <c r="S141" i="5" s="1"/>
  <c r="S142" i="5" s="1"/>
  <c r="S143" i="5" s="1"/>
  <c r="S144" i="5" s="1"/>
  <c r="S145" i="5" s="1"/>
  <c r="S146" i="5" s="1"/>
  <c r="S147" i="5" s="1"/>
  <c r="S148" i="5" s="1"/>
  <c r="S149" i="5" s="1"/>
  <c r="S150" i="5" s="1"/>
  <c r="S151" i="5" s="1"/>
  <c r="S152" i="5" s="1"/>
  <c r="S153" i="5" s="1"/>
  <c r="S154" i="5" s="1"/>
  <c r="S155" i="5" s="1"/>
  <c r="S156" i="5" s="1"/>
  <c r="S157" i="5" s="1"/>
  <c r="S158" i="5" s="1"/>
  <c r="S159" i="5" s="1"/>
  <c r="S160" i="5" s="1"/>
  <c r="S161" i="5" s="1"/>
  <c r="S162" i="5" s="1"/>
  <c r="S163" i="5" s="1"/>
  <c r="S164" i="5" s="1"/>
  <c r="S165" i="5" s="1"/>
  <c r="S166" i="5" s="1"/>
  <c r="S167" i="5" s="1"/>
  <c r="S168" i="5" s="1"/>
  <c r="S169" i="5" s="1"/>
  <c r="S170" i="5" s="1"/>
  <c r="S171" i="5" s="1"/>
  <c r="S172" i="5" s="1"/>
  <c r="S173" i="5" s="1"/>
  <c r="S174" i="5" s="1"/>
  <c r="S175" i="5" s="1"/>
  <c r="S176" i="5" s="1"/>
  <c r="S177" i="5" s="1"/>
  <c r="S178" i="5" s="1"/>
  <c r="S179" i="5" s="1"/>
  <c r="S180" i="5" s="1"/>
  <c r="S181" i="5" s="1"/>
  <c r="S182" i="5" s="1"/>
  <c r="S183" i="5" s="1"/>
  <c r="S184" i="5" s="1"/>
  <c r="S185" i="5" s="1"/>
  <c r="S186" i="5" s="1"/>
  <c r="S187" i="5" s="1"/>
  <c r="S188" i="5" s="1"/>
  <c r="S189" i="5" s="1"/>
  <c r="S190" i="5" s="1"/>
  <c r="S191" i="5" s="1"/>
  <c r="S14" i="5"/>
  <c r="S15" i="5" s="1"/>
  <c r="U12" i="5"/>
  <c r="U13" i="5" s="1"/>
  <c r="U14" i="5" s="1"/>
  <c r="U15" i="5" s="1"/>
  <c r="U16" i="5" s="1"/>
  <c r="U17" i="5" s="1"/>
  <c r="U18" i="5" s="1"/>
  <c r="U19" i="5" s="1"/>
  <c r="U20" i="5" s="1"/>
  <c r="U21" i="5" s="1"/>
  <c r="U22" i="5" s="1"/>
  <c r="U23" i="5" s="1"/>
  <c r="U24" i="5" s="1"/>
  <c r="U25" i="5" s="1"/>
  <c r="U26" i="5" s="1"/>
  <c r="U27" i="5" s="1"/>
  <c r="U28" i="5" s="1"/>
  <c r="U29" i="5" s="1"/>
  <c r="U30" i="5" s="1"/>
  <c r="U31" i="5" s="1"/>
  <c r="U32" i="5" s="1"/>
  <c r="U33" i="5" s="1"/>
  <c r="U34" i="5" s="1"/>
  <c r="U35" i="5" s="1"/>
  <c r="U36" i="5" s="1"/>
  <c r="U37" i="5" s="1"/>
  <c r="U38" i="5" s="1"/>
  <c r="U39" i="5" s="1"/>
  <c r="U40" i="5" s="1"/>
  <c r="U41" i="5" s="1"/>
  <c r="U42" i="5" s="1"/>
  <c r="U43" i="5" s="1"/>
  <c r="U44" i="5" s="1"/>
  <c r="U45" i="5" s="1"/>
  <c r="U46" i="5" s="1"/>
  <c r="U47" i="5" s="1"/>
  <c r="U48" i="5" s="1"/>
  <c r="U49" i="5" s="1"/>
  <c r="U50" i="5" s="1"/>
  <c r="U51" i="5" s="1"/>
  <c r="U52" i="5" s="1"/>
  <c r="U53" i="5" s="1"/>
  <c r="U54" i="5" s="1"/>
  <c r="U55" i="5" s="1"/>
  <c r="U56" i="5" s="1"/>
  <c r="U57" i="5" s="1"/>
  <c r="U58" i="5" s="1"/>
  <c r="U59" i="5" s="1"/>
  <c r="U60" i="5" s="1"/>
  <c r="U61" i="5" s="1"/>
  <c r="U62" i="5" s="1"/>
  <c r="U63" i="5" s="1"/>
  <c r="U64" i="5" s="1"/>
  <c r="U65" i="5" s="1"/>
  <c r="U66" i="5" s="1"/>
  <c r="U67" i="5" s="1"/>
  <c r="U68" i="5" s="1"/>
  <c r="U69" i="5" s="1"/>
  <c r="U70" i="5" s="1"/>
  <c r="U71" i="5" s="1"/>
  <c r="U72" i="5" s="1"/>
  <c r="U73" i="5" s="1"/>
  <c r="U74" i="5" s="1"/>
  <c r="U75" i="5" s="1"/>
  <c r="U76" i="5" s="1"/>
  <c r="U77" i="5" s="1"/>
  <c r="U78" i="5" s="1"/>
  <c r="U79" i="5" s="1"/>
  <c r="U80" i="5" s="1"/>
  <c r="U81" i="5" s="1"/>
  <c r="U82" i="5" s="1"/>
  <c r="U83" i="5" s="1"/>
  <c r="U84" i="5" s="1"/>
  <c r="U85" i="5" s="1"/>
  <c r="U86" i="5" s="1"/>
  <c r="U87" i="5" s="1"/>
  <c r="U88" i="5" s="1"/>
  <c r="U89" i="5" s="1"/>
  <c r="U90" i="5" s="1"/>
  <c r="U91" i="5" s="1"/>
  <c r="U92" i="5" s="1"/>
  <c r="U93" i="5" s="1"/>
  <c r="U94" i="5" s="1"/>
  <c r="U95" i="5" s="1"/>
  <c r="U96" i="5" s="1"/>
  <c r="U97" i="5" s="1"/>
  <c r="U98" i="5" s="1"/>
  <c r="U99" i="5" s="1"/>
  <c r="U100" i="5" s="1"/>
  <c r="U101" i="5" s="1"/>
  <c r="U102" i="5" s="1"/>
  <c r="U103" i="5" s="1"/>
  <c r="U104" i="5" s="1"/>
  <c r="U105" i="5" s="1"/>
  <c r="U106" i="5" s="1"/>
  <c r="U107" i="5" s="1"/>
  <c r="U108" i="5" s="1"/>
  <c r="U109" i="5" s="1"/>
  <c r="U110" i="5" s="1"/>
  <c r="U111" i="5" s="1"/>
  <c r="U112" i="5" s="1"/>
  <c r="U113" i="5" s="1"/>
  <c r="U114" i="5" s="1"/>
  <c r="U115" i="5" s="1"/>
  <c r="U116" i="5" s="1"/>
  <c r="U117" i="5" s="1"/>
  <c r="U118" i="5" s="1"/>
  <c r="U119" i="5" s="1"/>
  <c r="U120" i="5" s="1"/>
  <c r="U121" i="5" s="1"/>
  <c r="U122" i="5" s="1"/>
  <c r="U123" i="5" s="1"/>
  <c r="U124" i="5" s="1"/>
  <c r="U125" i="5" s="1"/>
  <c r="U126" i="5" s="1"/>
  <c r="U127" i="5" s="1"/>
  <c r="U128" i="5" s="1"/>
  <c r="U129" i="5" s="1"/>
  <c r="U130" i="5" s="1"/>
  <c r="U131" i="5" s="1"/>
  <c r="U132" i="5" s="1"/>
  <c r="U133" i="5" s="1"/>
  <c r="U134" i="5" s="1"/>
  <c r="U135" i="5" s="1"/>
  <c r="U136" i="5" s="1"/>
  <c r="U137" i="5" s="1"/>
  <c r="U138" i="5" s="1"/>
  <c r="U139" i="5" s="1"/>
  <c r="U140" i="5" s="1"/>
  <c r="U141" i="5" s="1"/>
  <c r="U142" i="5" s="1"/>
  <c r="U143" i="5" s="1"/>
  <c r="U144" i="5" s="1"/>
  <c r="U145" i="5" s="1"/>
  <c r="U146" i="5" s="1"/>
  <c r="U147" i="5" s="1"/>
  <c r="U148" i="5" s="1"/>
  <c r="U149" i="5" s="1"/>
  <c r="U150" i="5" s="1"/>
  <c r="U151" i="5" s="1"/>
  <c r="U152" i="5" s="1"/>
  <c r="U153" i="5" s="1"/>
  <c r="U154" i="5" s="1"/>
  <c r="U155" i="5" s="1"/>
  <c r="U156" i="5" s="1"/>
  <c r="U157" i="5" s="1"/>
  <c r="U158" i="5" s="1"/>
  <c r="U159" i="5" s="1"/>
  <c r="U160" i="5" s="1"/>
  <c r="U161" i="5" s="1"/>
  <c r="U162" i="5" s="1"/>
  <c r="U163" i="5" s="1"/>
  <c r="U164" i="5" s="1"/>
  <c r="U165" i="5" s="1"/>
  <c r="U166" i="5" s="1"/>
  <c r="U167" i="5" s="1"/>
  <c r="U168" i="5" s="1"/>
  <c r="U169" i="5" s="1"/>
  <c r="U170" i="5" s="1"/>
  <c r="U171" i="5" s="1"/>
  <c r="U172" i="5" s="1"/>
  <c r="U173" i="5" s="1"/>
  <c r="U174" i="5" s="1"/>
  <c r="U175" i="5" s="1"/>
  <c r="U176" i="5" s="1"/>
  <c r="U177" i="5" s="1"/>
  <c r="U178" i="5" s="1"/>
  <c r="U179" i="5" s="1"/>
  <c r="U180" i="5" s="1"/>
  <c r="U181" i="5" s="1"/>
  <c r="U182" i="5" s="1"/>
  <c r="U183" i="5" s="1"/>
  <c r="U184" i="5" s="1"/>
  <c r="U185" i="5" s="1"/>
  <c r="U186" i="5" s="1"/>
  <c r="U187" i="5" s="1"/>
  <c r="U188" i="5" s="1"/>
  <c r="U189" i="5" s="1"/>
  <c r="U190" i="5" s="1"/>
  <c r="U191" i="5" s="1"/>
  <c r="S12" i="5"/>
  <c r="S13" i="5" s="1"/>
  <c r="U11" i="5"/>
  <c r="T11" i="5"/>
  <c r="T12" i="5" s="1"/>
  <c r="T13" i="5" s="1"/>
  <c r="T14" i="5" s="1"/>
  <c r="T15" i="5" s="1"/>
  <c r="T16" i="5" s="1"/>
  <c r="T17" i="5" s="1"/>
  <c r="T18" i="5" s="1"/>
  <c r="T19" i="5" s="1"/>
  <c r="T20" i="5" s="1"/>
  <c r="T21" i="5" s="1"/>
  <c r="T22" i="5" s="1"/>
  <c r="T23" i="5" s="1"/>
  <c r="T24" i="5" s="1"/>
  <c r="T25" i="5" s="1"/>
  <c r="T26" i="5" s="1"/>
  <c r="T27" i="5" s="1"/>
  <c r="T28" i="5" s="1"/>
  <c r="T29" i="5" s="1"/>
  <c r="T30" i="5" s="1"/>
  <c r="T31" i="5" s="1"/>
  <c r="T32" i="5" s="1"/>
  <c r="T33" i="5" s="1"/>
  <c r="T34" i="5" s="1"/>
  <c r="T35" i="5" s="1"/>
  <c r="T36" i="5" s="1"/>
  <c r="T37" i="5" s="1"/>
  <c r="T38" i="5" s="1"/>
  <c r="T39" i="5" s="1"/>
  <c r="T40" i="5" s="1"/>
  <c r="T41" i="5" s="1"/>
  <c r="T42" i="5" s="1"/>
  <c r="T43" i="5" s="1"/>
  <c r="T44" i="5" s="1"/>
  <c r="T45" i="5" s="1"/>
  <c r="T46" i="5" s="1"/>
  <c r="T47" i="5" s="1"/>
  <c r="T48" i="5" s="1"/>
  <c r="T49" i="5" s="1"/>
  <c r="T50" i="5" s="1"/>
  <c r="T51" i="5" s="1"/>
  <c r="T52" i="5" s="1"/>
  <c r="T53" i="5" s="1"/>
  <c r="T54" i="5" s="1"/>
  <c r="T55" i="5" s="1"/>
  <c r="T56" i="5" s="1"/>
  <c r="T57" i="5" s="1"/>
  <c r="T58" i="5" s="1"/>
  <c r="T59" i="5" s="1"/>
  <c r="T60" i="5" s="1"/>
  <c r="T61" i="5" s="1"/>
  <c r="T62" i="5" s="1"/>
  <c r="T63" i="5" s="1"/>
  <c r="T64" i="5" s="1"/>
  <c r="T65" i="5" s="1"/>
  <c r="T66" i="5" s="1"/>
  <c r="T67" i="5" s="1"/>
  <c r="T68" i="5" s="1"/>
  <c r="T69" i="5" s="1"/>
  <c r="T70" i="5" s="1"/>
  <c r="T71" i="5" s="1"/>
  <c r="T72" i="5" s="1"/>
  <c r="T73" i="5" s="1"/>
  <c r="T74" i="5" s="1"/>
  <c r="T75" i="5" s="1"/>
  <c r="T76" i="5" s="1"/>
  <c r="T77" i="5" s="1"/>
  <c r="T78" i="5" s="1"/>
  <c r="T79" i="5" s="1"/>
  <c r="T80" i="5" s="1"/>
  <c r="T81" i="5" s="1"/>
  <c r="T82" i="5" s="1"/>
  <c r="T83" i="5" s="1"/>
  <c r="T84" i="5" s="1"/>
  <c r="T85" i="5" s="1"/>
  <c r="T86" i="5" s="1"/>
  <c r="T87" i="5" s="1"/>
  <c r="T88" i="5" s="1"/>
  <c r="T89" i="5" s="1"/>
  <c r="T90" i="5" s="1"/>
  <c r="T91" i="5" s="1"/>
  <c r="T92" i="5" s="1"/>
  <c r="T93" i="5" s="1"/>
  <c r="T94" i="5" s="1"/>
  <c r="T95" i="5" s="1"/>
  <c r="T96" i="5" s="1"/>
  <c r="T97" i="5" s="1"/>
  <c r="T98" i="5" s="1"/>
  <c r="T99" i="5" s="1"/>
  <c r="T100" i="5" s="1"/>
  <c r="T101" i="5" s="1"/>
  <c r="T102" i="5" s="1"/>
  <c r="T103" i="5" s="1"/>
  <c r="T104" i="5" s="1"/>
  <c r="T105" i="5" s="1"/>
  <c r="T106" i="5" s="1"/>
  <c r="T107" i="5" s="1"/>
  <c r="T108" i="5" s="1"/>
  <c r="T109" i="5" s="1"/>
  <c r="T110" i="5" s="1"/>
  <c r="T111" i="5" s="1"/>
  <c r="T112" i="5" s="1"/>
  <c r="T113" i="5" s="1"/>
  <c r="T114" i="5" s="1"/>
  <c r="T115" i="5" s="1"/>
  <c r="T116" i="5" s="1"/>
  <c r="T117" i="5" s="1"/>
  <c r="T118" i="5" s="1"/>
  <c r="T119" i="5" s="1"/>
  <c r="T120" i="5" s="1"/>
  <c r="T121" i="5" s="1"/>
  <c r="T122" i="5" s="1"/>
  <c r="T123" i="5" s="1"/>
  <c r="T124" i="5" s="1"/>
  <c r="T125" i="5" s="1"/>
  <c r="T126" i="5" s="1"/>
  <c r="T127" i="5" s="1"/>
  <c r="T128" i="5" s="1"/>
  <c r="T129" i="5" s="1"/>
  <c r="T130" i="5" s="1"/>
  <c r="T131" i="5" s="1"/>
  <c r="T132" i="5" s="1"/>
  <c r="T133" i="5" s="1"/>
  <c r="T134" i="5" s="1"/>
  <c r="T135" i="5" s="1"/>
  <c r="T136" i="5" s="1"/>
  <c r="T137" i="5" s="1"/>
  <c r="T138" i="5" s="1"/>
  <c r="T139" i="5" s="1"/>
  <c r="T140" i="5" s="1"/>
  <c r="T141" i="5" s="1"/>
  <c r="T142" i="5" s="1"/>
  <c r="T143" i="5" s="1"/>
  <c r="T144" i="5" s="1"/>
  <c r="T145" i="5" s="1"/>
  <c r="T146" i="5" s="1"/>
  <c r="T147" i="5" s="1"/>
  <c r="T148" i="5" s="1"/>
  <c r="T149" i="5" s="1"/>
  <c r="T150" i="5" s="1"/>
  <c r="T151" i="5" s="1"/>
  <c r="T152" i="5" s="1"/>
  <c r="T153" i="5" s="1"/>
  <c r="T154" i="5" s="1"/>
  <c r="T155" i="5" s="1"/>
  <c r="T156" i="5" s="1"/>
  <c r="T157" i="5" s="1"/>
  <c r="T158" i="5" s="1"/>
  <c r="T159" i="5" s="1"/>
  <c r="T160" i="5" s="1"/>
  <c r="T161" i="5" s="1"/>
  <c r="T162" i="5" s="1"/>
  <c r="T163" i="5" s="1"/>
  <c r="T164" i="5" s="1"/>
  <c r="T165" i="5" s="1"/>
  <c r="T166" i="5" s="1"/>
  <c r="T167" i="5" s="1"/>
  <c r="T168" i="5" s="1"/>
  <c r="T169" i="5" s="1"/>
  <c r="T170" i="5" s="1"/>
  <c r="T171" i="5" s="1"/>
  <c r="T172" i="5" s="1"/>
  <c r="T173" i="5" s="1"/>
  <c r="T174" i="5" s="1"/>
  <c r="T175" i="5" s="1"/>
  <c r="T176" i="5" s="1"/>
  <c r="T177" i="5" s="1"/>
  <c r="T178" i="5" s="1"/>
  <c r="T179" i="5" s="1"/>
  <c r="T180" i="5" s="1"/>
  <c r="T181" i="5" s="1"/>
  <c r="T182" i="5" s="1"/>
  <c r="T183" i="5" s="1"/>
  <c r="T184" i="5" s="1"/>
  <c r="T185" i="5" s="1"/>
  <c r="T186" i="5" s="1"/>
  <c r="T187" i="5" s="1"/>
  <c r="T188" i="5" s="1"/>
  <c r="T189" i="5" s="1"/>
  <c r="T190" i="5" s="1"/>
  <c r="T191" i="5" s="1"/>
  <c r="S11" i="5"/>
  <c r="Z10" i="5"/>
  <c r="Z10" i="5" a="1"/>
  <c r="Y10" i="5"/>
  <c r="Y10" i="5" a="1"/>
  <c r="X10" i="5"/>
  <c r="AB14" i="5" s="1"/>
  <c r="Z17" i="5" s="1"/>
  <c r="X10" i="5" a="1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F129" i="4"/>
  <c r="E129" i="4"/>
  <c r="G129" i="4" s="1"/>
  <c r="F128" i="4"/>
  <c r="F127" i="4"/>
  <c r="E127" i="4"/>
  <c r="G127" i="4" s="1"/>
  <c r="F126" i="4"/>
  <c r="F125" i="4"/>
  <c r="E125" i="4"/>
  <c r="G125" i="4" s="1"/>
  <c r="F124" i="4"/>
  <c r="F123" i="4"/>
  <c r="E123" i="4"/>
  <c r="G123" i="4" s="1"/>
  <c r="F122" i="4"/>
  <c r="F121" i="4"/>
  <c r="E121" i="4"/>
  <c r="G121" i="4" s="1"/>
  <c r="F120" i="4"/>
  <c r="F119" i="4"/>
  <c r="E119" i="4"/>
  <c r="G119" i="4" s="1"/>
  <c r="F118" i="4"/>
  <c r="F117" i="4"/>
  <c r="E117" i="4"/>
  <c r="G117" i="4" s="1"/>
  <c r="F116" i="4"/>
  <c r="F115" i="4"/>
  <c r="E115" i="4"/>
  <c r="G115" i="4" s="1"/>
  <c r="F114" i="4"/>
  <c r="F113" i="4"/>
  <c r="E113" i="4"/>
  <c r="G113" i="4" s="1"/>
  <c r="F112" i="4"/>
  <c r="F111" i="4"/>
  <c r="E111" i="4"/>
  <c r="G111" i="4" s="1"/>
  <c r="F110" i="4"/>
  <c r="F109" i="4"/>
  <c r="E109" i="4"/>
  <c r="G109" i="4" s="1"/>
  <c r="F108" i="4"/>
  <c r="F107" i="4"/>
  <c r="E107" i="4"/>
  <c r="G107" i="4" s="1"/>
  <c r="F106" i="4"/>
  <c r="F105" i="4"/>
  <c r="E105" i="4"/>
  <c r="G105" i="4" s="1"/>
  <c r="F104" i="4"/>
  <c r="F103" i="4"/>
  <c r="E103" i="4"/>
  <c r="G103" i="4" s="1"/>
  <c r="F102" i="4"/>
  <c r="F101" i="4"/>
  <c r="E101" i="4"/>
  <c r="G101" i="4" s="1"/>
  <c r="F100" i="4"/>
  <c r="F99" i="4"/>
  <c r="E99" i="4"/>
  <c r="G99" i="4" s="1"/>
  <c r="F98" i="4"/>
  <c r="F97" i="4"/>
  <c r="E97" i="4"/>
  <c r="G97" i="4" s="1"/>
  <c r="F96" i="4"/>
  <c r="F95" i="4"/>
  <c r="E95" i="4"/>
  <c r="G95" i="4" s="1"/>
  <c r="F94" i="4"/>
  <c r="F93" i="4"/>
  <c r="E93" i="4"/>
  <c r="G93" i="4" s="1"/>
  <c r="F92" i="4"/>
  <c r="F91" i="4"/>
  <c r="E91" i="4"/>
  <c r="G91" i="4" s="1"/>
  <c r="F90" i="4"/>
  <c r="F89" i="4"/>
  <c r="E89" i="4"/>
  <c r="G89" i="4" s="1"/>
  <c r="F88" i="4"/>
  <c r="F87" i="4"/>
  <c r="E87" i="4"/>
  <c r="G87" i="4" s="1"/>
  <c r="F86" i="4"/>
  <c r="F85" i="4"/>
  <c r="E85" i="4"/>
  <c r="G85" i="4" s="1"/>
  <c r="F84" i="4"/>
  <c r="F83" i="4"/>
  <c r="E83" i="4"/>
  <c r="G83" i="4" s="1"/>
  <c r="F82" i="4"/>
  <c r="F81" i="4"/>
  <c r="E81" i="4"/>
  <c r="G81" i="4" s="1"/>
  <c r="F80" i="4"/>
  <c r="F79" i="4"/>
  <c r="E79" i="4"/>
  <c r="G79" i="4" s="1"/>
  <c r="F78" i="4"/>
  <c r="F77" i="4"/>
  <c r="E77" i="4"/>
  <c r="G77" i="4" s="1"/>
  <c r="F76" i="4"/>
  <c r="F75" i="4"/>
  <c r="E75" i="4"/>
  <c r="G75" i="4" s="1"/>
  <c r="F74" i="4"/>
  <c r="F73" i="4"/>
  <c r="E73" i="4"/>
  <c r="G73" i="4" s="1"/>
  <c r="F72" i="4"/>
  <c r="F71" i="4"/>
  <c r="E71" i="4"/>
  <c r="G71" i="4" s="1"/>
  <c r="F70" i="4"/>
  <c r="F69" i="4"/>
  <c r="E69" i="4"/>
  <c r="G69" i="4" s="1"/>
  <c r="F68" i="4"/>
  <c r="F67" i="4"/>
  <c r="E67" i="4"/>
  <c r="G67" i="4" s="1"/>
  <c r="F66" i="4"/>
  <c r="F65" i="4"/>
  <c r="E65" i="4"/>
  <c r="G65" i="4" s="1"/>
  <c r="F64" i="4"/>
  <c r="F63" i="4"/>
  <c r="E63" i="4"/>
  <c r="G63" i="4" s="1"/>
  <c r="F62" i="4"/>
  <c r="F61" i="4"/>
  <c r="E61" i="4"/>
  <c r="G61" i="4" s="1"/>
  <c r="F60" i="4"/>
  <c r="F59" i="4"/>
  <c r="E59" i="4"/>
  <c r="G59" i="4" s="1"/>
  <c r="F58" i="4"/>
  <c r="F57" i="4"/>
  <c r="E57" i="4"/>
  <c r="G57" i="4" s="1"/>
  <c r="F56" i="4"/>
  <c r="F55" i="4"/>
  <c r="E55" i="4"/>
  <c r="G55" i="4" s="1"/>
  <c r="F54" i="4"/>
  <c r="F53" i="4"/>
  <c r="E53" i="4"/>
  <c r="G53" i="4" s="1"/>
  <c r="F52" i="4"/>
  <c r="F51" i="4"/>
  <c r="E51" i="4"/>
  <c r="G51" i="4" s="1"/>
  <c r="F50" i="4"/>
  <c r="F49" i="4"/>
  <c r="E49" i="4"/>
  <c r="G49" i="4" s="1"/>
  <c r="F48" i="4"/>
  <c r="F47" i="4"/>
  <c r="E47" i="4"/>
  <c r="G47" i="4" s="1"/>
  <c r="F46" i="4"/>
  <c r="F45" i="4"/>
  <c r="E45" i="4"/>
  <c r="G45" i="4" s="1"/>
  <c r="F44" i="4"/>
  <c r="F43" i="4"/>
  <c r="E43" i="4"/>
  <c r="G43" i="4" s="1"/>
  <c r="F42" i="4"/>
  <c r="F41" i="4"/>
  <c r="E41" i="4"/>
  <c r="G41" i="4" s="1"/>
  <c r="F40" i="4"/>
  <c r="F39" i="4"/>
  <c r="E39" i="4"/>
  <c r="G39" i="4" s="1"/>
  <c r="F38" i="4"/>
  <c r="F37" i="4"/>
  <c r="E37" i="4"/>
  <c r="G37" i="4" s="1"/>
  <c r="F36" i="4"/>
  <c r="F35" i="4"/>
  <c r="E35" i="4"/>
  <c r="G35" i="4" s="1"/>
  <c r="F34" i="4"/>
  <c r="F33" i="4"/>
  <c r="E33" i="4"/>
  <c r="G33" i="4" s="1"/>
  <c r="F32" i="4"/>
  <c r="F31" i="4"/>
  <c r="E31" i="4"/>
  <c r="G31" i="4" s="1"/>
  <c r="F30" i="4"/>
  <c r="F29" i="4"/>
  <c r="E29" i="4"/>
  <c r="G29" i="4" s="1"/>
  <c r="F28" i="4"/>
  <c r="F27" i="4"/>
  <c r="E27" i="4"/>
  <c r="G27" i="4" s="1"/>
  <c r="F26" i="4"/>
  <c r="F25" i="4"/>
  <c r="E25" i="4"/>
  <c r="G25" i="4" s="1"/>
  <c r="F24" i="4"/>
  <c r="F23" i="4"/>
  <c r="E23" i="4"/>
  <c r="G23" i="4" s="1"/>
  <c r="F22" i="4"/>
  <c r="F21" i="4"/>
  <c r="E21" i="4"/>
  <c r="G21" i="4" s="1"/>
  <c r="F20" i="4"/>
  <c r="F19" i="4"/>
  <c r="E19" i="4"/>
  <c r="G19" i="4" s="1"/>
  <c r="F18" i="4"/>
  <c r="F17" i="4"/>
  <c r="E17" i="4"/>
  <c r="G17" i="4" s="1"/>
  <c r="F16" i="4"/>
  <c r="F15" i="4"/>
  <c r="E15" i="4"/>
  <c r="G15" i="4" s="1"/>
  <c r="F14" i="4"/>
  <c r="F13" i="4"/>
  <c r="E13" i="4"/>
  <c r="G13" i="4" s="1"/>
  <c r="F12" i="4"/>
  <c r="F11" i="4"/>
  <c r="E11" i="4"/>
  <c r="G11" i="4" s="1"/>
  <c r="F10" i="4"/>
  <c r="G7" i="4"/>
  <c r="T11" i="22"/>
  <c r="S11" i="22"/>
  <c r="R11" i="22"/>
  <c r="O188" i="22"/>
  <c r="M188" i="22"/>
  <c r="O187" i="22"/>
  <c r="O186" i="22"/>
  <c r="M186" i="22"/>
  <c r="N185" i="22"/>
  <c r="O184" i="22"/>
  <c r="M184" i="22"/>
  <c r="O183" i="22"/>
  <c r="N183" i="22"/>
  <c r="O182" i="22"/>
  <c r="M182" i="22"/>
  <c r="O180" i="22"/>
  <c r="M180" i="22"/>
  <c r="O179" i="22"/>
  <c r="O178" i="22"/>
  <c r="M178" i="22"/>
  <c r="O176" i="22"/>
  <c r="M176" i="22"/>
  <c r="O175" i="22"/>
  <c r="O174" i="22"/>
  <c r="M174" i="22"/>
  <c r="O172" i="22"/>
  <c r="M172" i="22"/>
  <c r="O171" i="22"/>
  <c r="O170" i="22"/>
  <c r="M170" i="22"/>
  <c r="N169" i="22"/>
  <c r="O168" i="22"/>
  <c r="M168" i="22"/>
  <c r="O167" i="22"/>
  <c r="N167" i="22"/>
  <c r="O166" i="22"/>
  <c r="M166" i="22"/>
  <c r="O164" i="22"/>
  <c r="M164" i="22"/>
  <c r="O163" i="22"/>
  <c r="O162" i="22"/>
  <c r="M162" i="22"/>
  <c r="O160" i="22"/>
  <c r="M160" i="22"/>
  <c r="O159" i="22"/>
  <c r="O158" i="22"/>
  <c r="M158" i="22"/>
  <c r="O156" i="22"/>
  <c r="M156" i="22"/>
  <c r="O155" i="22"/>
  <c r="O154" i="22"/>
  <c r="M154" i="22"/>
  <c r="N153" i="22"/>
  <c r="O152" i="22"/>
  <c r="M152" i="22"/>
  <c r="O151" i="22"/>
  <c r="N151" i="22"/>
  <c r="O150" i="22"/>
  <c r="M150" i="22"/>
  <c r="O148" i="22"/>
  <c r="M148" i="22"/>
  <c r="O147" i="22"/>
  <c r="O146" i="22"/>
  <c r="M146" i="22"/>
  <c r="O144" i="22"/>
  <c r="M144" i="22"/>
  <c r="O143" i="22"/>
  <c r="O142" i="22"/>
  <c r="M142" i="22"/>
  <c r="O140" i="22"/>
  <c r="M140" i="22"/>
  <c r="O139" i="22"/>
  <c r="O138" i="22"/>
  <c r="M138" i="22"/>
  <c r="N137" i="22"/>
  <c r="O136" i="22"/>
  <c r="M136" i="22"/>
  <c r="O135" i="22"/>
  <c r="N135" i="22"/>
  <c r="O134" i="22"/>
  <c r="M134" i="22"/>
  <c r="O132" i="22"/>
  <c r="M132" i="22"/>
  <c r="O131" i="22"/>
  <c r="O130" i="22"/>
  <c r="M130" i="22"/>
  <c r="O128" i="22"/>
  <c r="M128" i="22"/>
  <c r="O127" i="22"/>
  <c r="O126" i="22"/>
  <c r="M126" i="22"/>
  <c r="O124" i="22"/>
  <c r="M124" i="22"/>
  <c r="O123" i="22"/>
  <c r="O122" i="22"/>
  <c r="M122" i="22"/>
  <c r="N121" i="22"/>
  <c r="O120" i="22"/>
  <c r="M120" i="22"/>
  <c r="O119" i="22"/>
  <c r="N119" i="22"/>
  <c r="O118" i="22"/>
  <c r="M118" i="22"/>
  <c r="O116" i="22"/>
  <c r="M116" i="22"/>
  <c r="O115" i="22"/>
  <c r="O114" i="22"/>
  <c r="M114" i="22"/>
  <c r="O112" i="22"/>
  <c r="M112" i="22"/>
  <c r="O111" i="22"/>
  <c r="O110" i="22"/>
  <c r="M110" i="22"/>
  <c r="O108" i="22"/>
  <c r="M108" i="22"/>
  <c r="O107" i="22"/>
  <c r="O106" i="22"/>
  <c r="M106" i="22"/>
  <c r="N105" i="22"/>
  <c r="O104" i="22"/>
  <c r="M104" i="22"/>
  <c r="O103" i="22"/>
  <c r="N103" i="22"/>
  <c r="O102" i="22"/>
  <c r="M102" i="22"/>
  <c r="O100" i="22"/>
  <c r="M100" i="22"/>
  <c r="O99" i="22"/>
  <c r="O98" i="22"/>
  <c r="M98" i="22"/>
  <c r="O96" i="22"/>
  <c r="M96" i="22"/>
  <c r="O95" i="22"/>
  <c r="O94" i="22"/>
  <c r="M94" i="22"/>
  <c r="O92" i="22"/>
  <c r="M92" i="22"/>
  <c r="O91" i="22"/>
  <c r="O90" i="22"/>
  <c r="M90" i="22"/>
  <c r="N89" i="22"/>
  <c r="O88" i="22"/>
  <c r="M88" i="22"/>
  <c r="O87" i="22"/>
  <c r="N87" i="22"/>
  <c r="O86" i="22"/>
  <c r="M86" i="22"/>
  <c r="O84" i="22"/>
  <c r="M84" i="22"/>
  <c r="O83" i="22"/>
  <c r="O82" i="22"/>
  <c r="M82" i="22"/>
  <c r="O80" i="22"/>
  <c r="M80" i="22"/>
  <c r="O79" i="22"/>
  <c r="O78" i="22"/>
  <c r="M78" i="22"/>
  <c r="O76" i="22"/>
  <c r="M76" i="22"/>
  <c r="O75" i="22"/>
  <c r="O74" i="22"/>
  <c r="M74" i="22"/>
  <c r="N73" i="22"/>
  <c r="O72" i="22"/>
  <c r="M72" i="22"/>
  <c r="O71" i="22"/>
  <c r="N71" i="22"/>
  <c r="O70" i="22"/>
  <c r="M70" i="22"/>
  <c r="O68" i="22"/>
  <c r="M68" i="22"/>
  <c r="O67" i="22"/>
  <c r="O66" i="22"/>
  <c r="M66" i="22"/>
  <c r="O64" i="22"/>
  <c r="M64" i="22"/>
  <c r="O63" i="22"/>
  <c r="O62" i="22"/>
  <c r="M62" i="22"/>
  <c r="O60" i="22"/>
  <c r="M60" i="22"/>
  <c r="O59" i="22"/>
  <c r="O58" i="22"/>
  <c r="M58" i="22"/>
  <c r="N57" i="22"/>
  <c r="O56" i="22"/>
  <c r="M56" i="22"/>
  <c r="O55" i="22"/>
  <c r="N55" i="22"/>
  <c r="O54" i="22"/>
  <c r="M54" i="22"/>
  <c r="O52" i="22"/>
  <c r="M52" i="22"/>
  <c r="O51" i="22"/>
  <c r="O50" i="22"/>
  <c r="M50" i="22"/>
  <c r="O48" i="22"/>
  <c r="M48" i="22"/>
  <c r="O47" i="22"/>
  <c r="O46" i="22"/>
  <c r="M46" i="22"/>
  <c r="O44" i="22"/>
  <c r="M44" i="22"/>
  <c r="O43" i="22"/>
  <c r="O42" i="22"/>
  <c r="M42" i="22"/>
  <c r="N41" i="22"/>
  <c r="O40" i="22"/>
  <c r="M40" i="22"/>
  <c r="O39" i="22"/>
  <c r="N39" i="22"/>
  <c r="O38" i="22"/>
  <c r="M38" i="22"/>
  <c r="O36" i="22"/>
  <c r="M36" i="22"/>
  <c r="O35" i="22"/>
  <c r="O34" i="22"/>
  <c r="M34" i="22"/>
  <c r="O32" i="22"/>
  <c r="M32" i="22"/>
  <c r="O31" i="22"/>
  <c r="O30" i="22"/>
  <c r="M30" i="22"/>
  <c r="O28" i="22"/>
  <c r="M28" i="22"/>
  <c r="O27" i="22"/>
  <c r="O26" i="22"/>
  <c r="M26" i="22"/>
  <c r="N25" i="22"/>
  <c r="O24" i="22"/>
  <c r="M24" i="22"/>
  <c r="O23" i="22"/>
  <c r="N23" i="22"/>
  <c r="O22" i="22"/>
  <c r="M22" i="22"/>
  <c r="O20" i="22"/>
  <c r="M20" i="22"/>
  <c r="O19" i="22"/>
  <c r="O18" i="22"/>
  <c r="M18" i="22"/>
  <c r="O16" i="22"/>
  <c r="M16" i="22"/>
  <c r="O15" i="22"/>
  <c r="O14" i="22"/>
  <c r="T10" i="22" s="1"/>
  <c r="T12" i="22" s="1"/>
  <c r="M14" i="22"/>
  <c r="O12" i="22"/>
  <c r="M12" i="22"/>
  <c r="O11" i="22"/>
  <c r="O10" i="22"/>
  <c r="M10" i="22"/>
  <c r="N9" i="22"/>
  <c r="J189" i="22"/>
  <c r="O189" i="22" s="1"/>
  <c r="I189" i="22"/>
  <c r="N189" i="22" s="1"/>
  <c r="H189" i="22"/>
  <c r="M189" i="22" s="1"/>
  <c r="J188" i="22"/>
  <c r="I188" i="22"/>
  <c r="N188" i="22" s="1"/>
  <c r="H188" i="22"/>
  <c r="J187" i="22"/>
  <c r="I187" i="22"/>
  <c r="N187" i="22" s="1"/>
  <c r="H187" i="22"/>
  <c r="M187" i="22" s="1"/>
  <c r="J186" i="22"/>
  <c r="I186" i="22"/>
  <c r="N186" i="22" s="1"/>
  <c r="H186" i="22"/>
  <c r="J185" i="22"/>
  <c r="O185" i="22" s="1"/>
  <c r="I185" i="22"/>
  <c r="K185" i="22" s="1"/>
  <c r="H185" i="22"/>
  <c r="M185" i="22" s="1"/>
  <c r="J184" i="22"/>
  <c r="I184" i="22"/>
  <c r="N184" i="22" s="1"/>
  <c r="H184" i="22"/>
  <c r="J183" i="22"/>
  <c r="I183" i="22"/>
  <c r="K183" i="22" s="1"/>
  <c r="H183" i="22"/>
  <c r="M183" i="22" s="1"/>
  <c r="J182" i="22"/>
  <c r="I182" i="22"/>
  <c r="N182" i="22" s="1"/>
  <c r="H182" i="22"/>
  <c r="J181" i="22"/>
  <c r="O181" i="22" s="1"/>
  <c r="I181" i="22"/>
  <c r="K181" i="22" s="1"/>
  <c r="H181" i="22"/>
  <c r="M181" i="22" s="1"/>
  <c r="J180" i="22"/>
  <c r="I180" i="22"/>
  <c r="N180" i="22" s="1"/>
  <c r="H180" i="22"/>
  <c r="J179" i="22"/>
  <c r="I179" i="22"/>
  <c r="K179" i="22" s="1"/>
  <c r="H179" i="22"/>
  <c r="M179" i="22" s="1"/>
  <c r="J178" i="22"/>
  <c r="I178" i="22"/>
  <c r="N178" i="22" s="1"/>
  <c r="H178" i="22"/>
  <c r="J177" i="22"/>
  <c r="O177" i="22" s="1"/>
  <c r="I177" i="22"/>
  <c r="K177" i="22" s="1"/>
  <c r="H177" i="22"/>
  <c r="M177" i="22" s="1"/>
  <c r="J176" i="22"/>
  <c r="I176" i="22"/>
  <c r="N176" i="22" s="1"/>
  <c r="H176" i="22"/>
  <c r="J175" i="22"/>
  <c r="I175" i="22"/>
  <c r="K175" i="22" s="1"/>
  <c r="H175" i="22"/>
  <c r="M175" i="22" s="1"/>
  <c r="J174" i="22"/>
  <c r="I174" i="22"/>
  <c r="N174" i="22" s="1"/>
  <c r="H174" i="22"/>
  <c r="J173" i="22"/>
  <c r="O173" i="22" s="1"/>
  <c r="I173" i="22"/>
  <c r="N173" i="22" s="1"/>
  <c r="H173" i="22"/>
  <c r="M173" i="22" s="1"/>
  <c r="J172" i="22"/>
  <c r="I172" i="22"/>
  <c r="N172" i="22" s="1"/>
  <c r="H172" i="22"/>
  <c r="J171" i="22"/>
  <c r="I171" i="22"/>
  <c r="N171" i="22" s="1"/>
  <c r="H171" i="22"/>
  <c r="M171" i="22" s="1"/>
  <c r="J170" i="22"/>
  <c r="I170" i="22"/>
  <c r="N170" i="22" s="1"/>
  <c r="H170" i="22"/>
  <c r="J169" i="22"/>
  <c r="O169" i="22" s="1"/>
  <c r="I169" i="22"/>
  <c r="K169" i="22" s="1"/>
  <c r="H169" i="22"/>
  <c r="M169" i="22" s="1"/>
  <c r="J168" i="22"/>
  <c r="I168" i="22"/>
  <c r="N168" i="22" s="1"/>
  <c r="H168" i="22"/>
  <c r="J167" i="22"/>
  <c r="I167" i="22"/>
  <c r="K167" i="22" s="1"/>
  <c r="H167" i="22"/>
  <c r="M167" i="22" s="1"/>
  <c r="J166" i="22"/>
  <c r="I166" i="22"/>
  <c r="N166" i="22" s="1"/>
  <c r="H166" i="22"/>
  <c r="J165" i="22"/>
  <c r="O165" i="22" s="1"/>
  <c r="I165" i="22"/>
  <c r="K165" i="22" s="1"/>
  <c r="H165" i="22"/>
  <c r="M165" i="22" s="1"/>
  <c r="J164" i="22"/>
  <c r="I164" i="22"/>
  <c r="N164" i="22" s="1"/>
  <c r="H164" i="22"/>
  <c r="J163" i="22"/>
  <c r="I163" i="22"/>
  <c r="K163" i="22" s="1"/>
  <c r="H163" i="22"/>
  <c r="M163" i="22" s="1"/>
  <c r="J162" i="22"/>
  <c r="I162" i="22"/>
  <c r="N162" i="22" s="1"/>
  <c r="H162" i="22"/>
  <c r="J161" i="22"/>
  <c r="O161" i="22" s="1"/>
  <c r="I161" i="22"/>
  <c r="K161" i="22" s="1"/>
  <c r="H161" i="22"/>
  <c r="M161" i="22" s="1"/>
  <c r="J160" i="22"/>
  <c r="I160" i="22"/>
  <c r="N160" i="22" s="1"/>
  <c r="H160" i="22"/>
  <c r="J159" i="22"/>
  <c r="I159" i="22"/>
  <c r="K159" i="22" s="1"/>
  <c r="H159" i="22"/>
  <c r="M159" i="22" s="1"/>
  <c r="J158" i="22"/>
  <c r="I158" i="22"/>
  <c r="N158" i="22" s="1"/>
  <c r="H158" i="22"/>
  <c r="J157" i="22"/>
  <c r="O157" i="22" s="1"/>
  <c r="I157" i="22"/>
  <c r="N157" i="22" s="1"/>
  <c r="H157" i="22"/>
  <c r="M157" i="22" s="1"/>
  <c r="J156" i="22"/>
  <c r="I156" i="22"/>
  <c r="N156" i="22" s="1"/>
  <c r="H156" i="22"/>
  <c r="J155" i="22"/>
  <c r="I155" i="22"/>
  <c r="N155" i="22" s="1"/>
  <c r="H155" i="22"/>
  <c r="M155" i="22" s="1"/>
  <c r="J154" i="22"/>
  <c r="I154" i="22"/>
  <c r="N154" i="22" s="1"/>
  <c r="H154" i="22"/>
  <c r="J153" i="22"/>
  <c r="O153" i="22" s="1"/>
  <c r="I153" i="22"/>
  <c r="K153" i="22" s="1"/>
  <c r="H153" i="22"/>
  <c r="M153" i="22" s="1"/>
  <c r="J152" i="22"/>
  <c r="I152" i="22"/>
  <c r="N152" i="22" s="1"/>
  <c r="H152" i="22"/>
  <c r="J151" i="22"/>
  <c r="I151" i="22"/>
  <c r="K151" i="22" s="1"/>
  <c r="H151" i="22"/>
  <c r="M151" i="22" s="1"/>
  <c r="J150" i="22"/>
  <c r="I150" i="22"/>
  <c r="N150" i="22" s="1"/>
  <c r="H150" i="22"/>
  <c r="J149" i="22"/>
  <c r="O149" i="22" s="1"/>
  <c r="I149" i="22"/>
  <c r="K149" i="22" s="1"/>
  <c r="H149" i="22"/>
  <c r="M149" i="22" s="1"/>
  <c r="J148" i="22"/>
  <c r="I148" i="22"/>
  <c r="N148" i="22" s="1"/>
  <c r="H148" i="22"/>
  <c r="J147" i="22"/>
  <c r="I147" i="22"/>
  <c r="K147" i="22" s="1"/>
  <c r="H147" i="22"/>
  <c r="M147" i="22" s="1"/>
  <c r="J146" i="22"/>
  <c r="I146" i="22"/>
  <c r="N146" i="22" s="1"/>
  <c r="H146" i="22"/>
  <c r="J145" i="22"/>
  <c r="O145" i="22" s="1"/>
  <c r="I145" i="22"/>
  <c r="K145" i="22" s="1"/>
  <c r="H145" i="22"/>
  <c r="M145" i="22" s="1"/>
  <c r="J144" i="22"/>
  <c r="I144" i="22"/>
  <c r="N144" i="22" s="1"/>
  <c r="H144" i="22"/>
  <c r="J143" i="22"/>
  <c r="I143" i="22"/>
  <c r="K143" i="22" s="1"/>
  <c r="H143" i="22"/>
  <c r="M143" i="22" s="1"/>
  <c r="J142" i="22"/>
  <c r="I142" i="22"/>
  <c r="N142" i="22" s="1"/>
  <c r="H142" i="22"/>
  <c r="J141" i="22"/>
  <c r="O141" i="22" s="1"/>
  <c r="I141" i="22"/>
  <c r="N141" i="22" s="1"/>
  <c r="H141" i="22"/>
  <c r="M141" i="22" s="1"/>
  <c r="J140" i="22"/>
  <c r="I140" i="22"/>
  <c r="N140" i="22" s="1"/>
  <c r="H140" i="22"/>
  <c r="J139" i="22"/>
  <c r="I139" i="22"/>
  <c r="N139" i="22" s="1"/>
  <c r="H139" i="22"/>
  <c r="M139" i="22" s="1"/>
  <c r="J138" i="22"/>
  <c r="I138" i="22"/>
  <c r="N138" i="22" s="1"/>
  <c r="H138" i="22"/>
  <c r="J137" i="22"/>
  <c r="O137" i="22" s="1"/>
  <c r="I137" i="22"/>
  <c r="K137" i="22" s="1"/>
  <c r="H137" i="22"/>
  <c r="M137" i="22" s="1"/>
  <c r="J136" i="22"/>
  <c r="I136" i="22"/>
  <c r="N136" i="22" s="1"/>
  <c r="H136" i="22"/>
  <c r="J135" i="22"/>
  <c r="I135" i="22"/>
  <c r="K135" i="22" s="1"/>
  <c r="H135" i="22"/>
  <c r="M135" i="22" s="1"/>
  <c r="J134" i="22"/>
  <c r="I134" i="22"/>
  <c r="N134" i="22" s="1"/>
  <c r="H134" i="22"/>
  <c r="J133" i="22"/>
  <c r="O133" i="22" s="1"/>
  <c r="I133" i="22"/>
  <c r="K133" i="22" s="1"/>
  <c r="H133" i="22"/>
  <c r="M133" i="22" s="1"/>
  <c r="J132" i="22"/>
  <c r="I132" i="22"/>
  <c r="N132" i="22" s="1"/>
  <c r="H132" i="22"/>
  <c r="J131" i="22"/>
  <c r="I131" i="22"/>
  <c r="K131" i="22" s="1"/>
  <c r="H131" i="22"/>
  <c r="M131" i="22" s="1"/>
  <c r="J130" i="22"/>
  <c r="I130" i="22"/>
  <c r="N130" i="22" s="1"/>
  <c r="H130" i="22"/>
  <c r="J129" i="22"/>
  <c r="O129" i="22" s="1"/>
  <c r="I129" i="22"/>
  <c r="K129" i="22" s="1"/>
  <c r="H129" i="22"/>
  <c r="M129" i="22" s="1"/>
  <c r="J128" i="22"/>
  <c r="I128" i="22"/>
  <c r="N128" i="22" s="1"/>
  <c r="H128" i="22"/>
  <c r="J127" i="22"/>
  <c r="I127" i="22"/>
  <c r="K127" i="22" s="1"/>
  <c r="H127" i="22"/>
  <c r="M127" i="22" s="1"/>
  <c r="J126" i="22"/>
  <c r="I126" i="22"/>
  <c r="N126" i="22" s="1"/>
  <c r="H126" i="22"/>
  <c r="J125" i="22"/>
  <c r="O125" i="22" s="1"/>
  <c r="I125" i="22"/>
  <c r="N125" i="22" s="1"/>
  <c r="H125" i="22"/>
  <c r="M125" i="22" s="1"/>
  <c r="J124" i="22"/>
  <c r="I124" i="22"/>
  <c r="N124" i="22" s="1"/>
  <c r="H124" i="22"/>
  <c r="J123" i="22"/>
  <c r="I123" i="22"/>
  <c r="N123" i="22" s="1"/>
  <c r="H123" i="22"/>
  <c r="M123" i="22" s="1"/>
  <c r="J122" i="22"/>
  <c r="I122" i="22"/>
  <c r="N122" i="22" s="1"/>
  <c r="H122" i="22"/>
  <c r="J121" i="22"/>
  <c r="O121" i="22" s="1"/>
  <c r="I121" i="22"/>
  <c r="K121" i="22" s="1"/>
  <c r="H121" i="22"/>
  <c r="M121" i="22" s="1"/>
  <c r="J120" i="22"/>
  <c r="I120" i="22"/>
  <c r="N120" i="22" s="1"/>
  <c r="H120" i="22"/>
  <c r="J119" i="22"/>
  <c r="I119" i="22"/>
  <c r="K119" i="22" s="1"/>
  <c r="H119" i="22"/>
  <c r="M119" i="22" s="1"/>
  <c r="J118" i="22"/>
  <c r="I118" i="22"/>
  <c r="N118" i="22" s="1"/>
  <c r="H118" i="22"/>
  <c r="J117" i="22"/>
  <c r="O117" i="22" s="1"/>
  <c r="I117" i="22"/>
  <c r="K117" i="22" s="1"/>
  <c r="H117" i="22"/>
  <c r="M117" i="22" s="1"/>
  <c r="J116" i="22"/>
  <c r="I116" i="22"/>
  <c r="N116" i="22" s="1"/>
  <c r="H116" i="22"/>
  <c r="J115" i="22"/>
  <c r="I115" i="22"/>
  <c r="K115" i="22" s="1"/>
  <c r="H115" i="22"/>
  <c r="M115" i="22" s="1"/>
  <c r="J114" i="22"/>
  <c r="I114" i="22"/>
  <c r="N114" i="22" s="1"/>
  <c r="H114" i="22"/>
  <c r="J113" i="22"/>
  <c r="O113" i="22" s="1"/>
  <c r="I113" i="22"/>
  <c r="K113" i="22" s="1"/>
  <c r="H113" i="22"/>
  <c r="M113" i="22" s="1"/>
  <c r="J112" i="22"/>
  <c r="I112" i="22"/>
  <c r="N112" i="22" s="1"/>
  <c r="H112" i="22"/>
  <c r="J111" i="22"/>
  <c r="I111" i="22"/>
  <c r="K111" i="22" s="1"/>
  <c r="H111" i="22"/>
  <c r="M111" i="22" s="1"/>
  <c r="J110" i="22"/>
  <c r="I110" i="22"/>
  <c r="N110" i="22" s="1"/>
  <c r="H110" i="22"/>
  <c r="J109" i="22"/>
  <c r="O109" i="22" s="1"/>
  <c r="I109" i="22"/>
  <c r="N109" i="22" s="1"/>
  <c r="H109" i="22"/>
  <c r="M109" i="22" s="1"/>
  <c r="J108" i="22"/>
  <c r="I108" i="22"/>
  <c r="N108" i="22" s="1"/>
  <c r="H108" i="22"/>
  <c r="J107" i="22"/>
  <c r="I107" i="22"/>
  <c r="N107" i="22" s="1"/>
  <c r="H107" i="22"/>
  <c r="M107" i="22" s="1"/>
  <c r="J106" i="22"/>
  <c r="I106" i="22"/>
  <c r="N106" i="22" s="1"/>
  <c r="H106" i="22"/>
  <c r="J105" i="22"/>
  <c r="O105" i="22" s="1"/>
  <c r="I105" i="22"/>
  <c r="K105" i="22" s="1"/>
  <c r="H105" i="22"/>
  <c r="M105" i="22" s="1"/>
  <c r="J104" i="22"/>
  <c r="I104" i="22"/>
  <c r="N104" i="22" s="1"/>
  <c r="H104" i="22"/>
  <c r="J103" i="22"/>
  <c r="I103" i="22"/>
  <c r="K103" i="22" s="1"/>
  <c r="H103" i="22"/>
  <c r="M103" i="22" s="1"/>
  <c r="J102" i="22"/>
  <c r="I102" i="22"/>
  <c r="N102" i="22" s="1"/>
  <c r="H102" i="22"/>
  <c r="J101" i="22"/>
  <c r="O101" i="22" s="1"/>
  <c r="I101" i="22"/>
  <c r="K101" i="22" s="1"/>
  <c r="H101" i="22"/>
  <c r="M101" i="22" s="1"/>
  <c r="J100" i="22"/>
  <c r="I100" i="22"/>
  <c r="N100" i="22" s="1"/>
  <c r="H100" i="22"/>
  <c r="J99" i="22"/>
  <c r="I99" i="22"/>
  <c r="K99" i="22" s="1"/>
  <c r="H99" i="22"/>
  <c r="M99" i="22" s="1"/>
  <c r="J98" i="22"/>
  <c r="I98" i="22"/>
  <c r="N98" i="22" s="1"/>
  <c r="H98" i="22"/>
  <c r="J97" i="22"/>
  <c r="O97" i="22" s="1"/>
  <c r="I97" i="22"/>
  <c r="K97" i="22" s="1"/>
  <c r="H97" i="22"/>
  <c r="M97" i="22" s="1"/>
  <c r="J96" i="22"/>
  <c r="I96" i="22"/>
  <c r="N96" i="22" s="1"/>
  <c r="H96" i="22"/>
  <c r="J95" i="22"/>
  <c r="I95" i="22"/>
  <c r="K95" i="22" s="1"/>
  <c r="H95" i="22"/>
  <c r="M95" i="22" s="1"/>
  <c r="J94" i="22"/>
  <c r="I94" i="22"/>
  <c r="N94" i="22" s="1"/>
  <c r="H94" i="22"/>
  <c r="J93" i="22"/>
  <c r="O93" i="22" s="1"/>
  <c r="I93" i="22"/>
  <c r="N93" i="22" s="1"/>
  <c r="H93" i="22"/>
  <c r="M93" i="22" s="1"/>
  <c r="J92" i="22"/>
  <c r="I92" i="22"/>
  <c r="N92" i="22" s="1"/>
  <c r="H92" i="22"/>
  <c r="J91" i="22"/>
  <c r="I91" i="22"/>
  <c r="N91" i="22" s="1"/>
  <c r="H91" i="22"/>
  <c r="M91" i="22" s="1"/>
  <c r="J90" i="22"/>
  <c r="I90" i="22"/>
  <c r="N90" i="22" s="1"/>
  <c r="H90" i="22"/>
  <c r="J89" i="22"/>
  <c r="O89" i="22" s="1"/>
  <c r="I89" i="22"/>
  <c r="K89" i="22" s="1"/>
  <c r="H89" i="22"/>
  <c r="M89" i="22" s="1"/>
  <c r="J88" i="22"/>
  <c r="I88" i="22"/>
  <c r="N88" i="22" s="1"/>
  <c r="H88" i="22"/>
  <c r="J87" i="22"/>
  <c r="I87" i="22"/>
  <c r="K87" i="22" s="1"/>
  <c r="H87" i="22"/>
  <c r="M87" i="22" s="1"/>
  <c r="J86" i="22"/>
  <c r="I86" i="22"/>
  <c r="N86" i="22" s="1"/>
  <c r="H86" i="22"/>
  <c r="J85" i="22"/>
  <c r="O85" i="22" s="1"/>
  <c r="I85" i="22"/>
  <c r="K85" i="22" s="1"/>
  <c r="H85" i="22"/>
  <c r="M85" i="22" s="1"/>
  <c r="J84" i="22"/>
  <c r="I84" i="22"/>
  <c r="N84" i="22" s="1"/>
  <c r="H84" i="22"/>
  <c r="J83" i="22"/>
  <c r="I83" i="22"/>
  <c r="K83" i="22" s="1"/>
  <c r="H83" i="22"/>
  <c r="M83" i="22" s="1"/>
  <c r="J82" i="22"/>
  <c r="I82" i="22"/>
  <c r="N82" i="22" s="1"/>
  <c r="H82" i="22"/>
  <c r="J81" i="22"/>
  <c r="O81" i="22" s="1"/>
  <c r="I81" i="22"/>
  <c r="K81" i="22" s="1"/>
  <c r="H81" i="22"/>
  <c r="M81" i="22" s="1"/>
  <c r="J80" i="22"/>
  <c r="I80" i="22"/>
  <c r="N80" i="22" s="1"/>
  <c r="H80" i="22"/>
  <c r="J79" i="22"/>
  <c r="I79" i="22"/>
  <c r="K79" i="22" s="1"/>
  <c r="H79" i="22"/>
  <c r="M79" i="22" s="1"/>
  <c r="J78" i="22"/>
  <c r="I78" i="22"/>
  <c r="N78" i="22" s="1"/>
  <c r="H78" i="22"/>
  <c r="J77" i="22"/>
  <c r="O77" i="22" s="1"/>
  <c r="I77" i="22"/>
  <c r="N77" i="22" s="1"/>
  <c r="H77" i="22"/>
  <c r="M77" i="22" s="1"/>
  <c r="J76" i="22"/>
  <c r="I76" i="22"/>
  <c r="N76" i="22" s="1"/>
  <c r="H76" i="22"/>
  <c r="J75" i="22"/>
  <c r="I75" i="22"/>
  <c r="N75" i="22" s="1"/>
  <c r="H75" i="22"/>
  <c r="M75" i="22" s="1"/>
  <c r="J74" i="22"/>
  <c r="I74" i="22"/>
  <c r="N74" i="22" s="1"/>
  <c r="H74" i="22"/>
  <c r="J73" i="22"/>
  <c r="O73" i="22" s="1"/>
  <c r="I73" i="22"/>
  <c r="K73" i="22" s="1"/>
  <c r="H73" i="22"/>
  <c r="M73" i="22" s="1"/>
  <c r="J72" i="22"/>
  <c r="I72" i="22"/>
  <c r="N72" i="22" s="1"/>
  <c r="H72" i="22"/>
  <c r="J71" i="22"/>
  <c r="I71" i="22"/>
  <c r="K71" i="22" s="1"/>
  <c r="H71" i="22"/>
  <c r="M71" i="22" s="1"/>
  <c r="J70" i="22"/>
  <c r="I70" i="22"/>
  <c r="N70" i="22" s="1"/>
  <c r="H70" i="22"/>
  <c r="J69" i="22"/>
  <c r="O69" i="22" s="1"/>
  <c r="I69" i="22"/>
  <c r="K69" i="22" s="1"/>
  <c r="H69" i="22"/>
  <c r="M69" i="22" s="1"/>
  <c r="J68" i="22"/>
  <c r="I68" i="22"/>
  <c r="N68" i="22" s="1"/>
  <c r="H68" i="22"/>
  <c r="J67" i="22"/>
  <c r="I67" i="22"/>
  <c r="K67" i="22" s="1"/>
  <c r="H67" i="22"/>
  <c r="M67" i="22" s="1"/>
  <c r="J66" i="22"/>
  <c r="I66" i="22"/>
  <c r="N66" i="22" s="1"/>
  <c r="H66" i="22"/>
  <c r="J65" i="22"/>
  <c r="O65" i="22" s="1"/>
  <c r="I65" i="22"/>
  <c r="K65" i="22" s="1"/>
  <c r="H65" i="22"/>
  <c r="M65" i="22" s="1"/>
  <c r="J64" i="22"/>
  <c r="I64" i="22"/>
  <c r="N64" i="22" s="1"/>
  <c r="H64" i="22"/>
  <c r="J63" i="22"/>
  <c r="I63" i="22"/>
  <c r="K63" i="22" s="1"/>
  <c r="H63" i="22"/>
  <c r="M63" i="22" s="1"/>
  <c r="J62" i="22"/>
  <c r="I62" i="22"/>
  <c r="N62" i="22" s="1"/>
  <c r="H62" i="22"/>
  <c r="J61" i="22"/>
  <c r="O61" i="22" s="1"/>
  <c r="I61" i="22"/>
  <c r="N61" i="22" s="1"/>
  <c r="H61" i="22"/>
  <c r="M61" i="22" s="1"/>
  <c r="J60" i="22"/>
  <c r="I60" i="22"/>
  <c r="N60" i="22" s="1"/>
  <c r="H60" i="22"/>
  <c r="J59" i="22"/>
  <c r="I59" i="22"/>
  <c r="N59" i="22" s="1"/>
  <c r="H59" i="22"/>
  <c r="M59" i="22" s="1"/>
  <c r="J58" i="22"/>
  <c r="I58" i="22"/>
  <c r="N58" i="22" s="1"/>
  <c r="H58" i="22"/>
  <c r="J57" i="22"/>
  <c r="O57" i="22" s="1"/>
  <c r="I57" i="22"/>
  <c r="K57" i="22" s="1"/>
  <c r="H57" i="22"/>
  <c r="M57" i="22" s="1"/>
  <c r="J56" i="22"/>
  <c r="I56" i="22"/>
  <c r="N56" i="22" s="1"/>
  <c r="H56" i="22"/>
  <c r="J55" i="22"/>
  <c r="I55" i="22"/>
  <c r="K55" i="22" s="1"/>
  <c r="H55" i="22"/>
  <c r="M55" i="22" s="1"/>
  <c r="J54" i="22"/>
  <c r="I54" i="22"/>
  <c r="N54" i="22" s="1"/>
  <c r="H54" i="22"/>
  <c r="J53" i="22"/>
  <c r="O53" i="22" s="1"/>
  <c r="I53" i="22"/>
  <c r="K53" i="22" s="1"/>
  <c r="H53" i="22"/>
  <c r="M53" i="22" s="1"/>
  <c r="J52" i="22"/>
  <c r="I52" i="22"/>
  <c r="N52" i="22" s="1"/>
  <c r="H52" i="22"/>
  <c r="J51" i="22"/>
  <c r="I51" i="22"/>
  <c r="K51" i="22" s="1"/>
  <c r="H51" i="22"/>
  <c r="M51" i="22" s="1"/>
  <c r="J50" i="22"/>
  <c r="I50" i="22"/>
  <c r="N50" i="22" s="1"/>
  <c r="H50" i="22"/>
  <c r="J49" i="22"/>
  <c r="O49" i="22" s="1"/>
  <c r="I49" i="22"/>
  <c r="K49" i="22" s="1"/>
  <c r="H49" i="22"/>
  <c r="M49" i="22" s="1"/>
  <c r="J48" i="22"/>
  <c r="I48" i="22"/>
  <c r="N48" i="22" s="1"/>
  <c r="H48" i="22"/>
  <c r="J47" i="22"/>
  <c r="I47" i="22"/>
  <c r="K47" i="22" s="1"/>
  <c r="H47" i="22"/>
  <c r="M47" i="22" s="1"/>
  <c r="J46" i="22"/>
  <c r="I46" i="22"/>
  <c r="N46" i="22" s="1"/>
  <c r="H46" i="22"/>
  <c r="J45" i="22"/>
  <c r="O45" i="22" s="1"/>
  <c r="I45" i="22"/>
  <c r="N45" i="22" s="1"/>
  <c r="H45" i="22"/>
  <c r="M45" i="22" s="1"/>
  <c r="J44" i="22"/>
  <c r="I44" i="22"/>
  <c r="N44" i="22" s="1"/>
  <c r="H44" i="22"/>
  <c r="J43" i="22"/>
  <c r="I43" i="22"/>
  <c r="N43" i="22" s="1"/>
  <c r="H43" i="22"/>
  <c r="M43" i="22" s="1"/>
  <c r="J42" i="22"/>
  <c r="I42" i="22"/>
  <c r="N42" i="22" s="1"/>
  <c r="H42" i="22"/>
  <c r="J41" i="22"/>
  <c r="O41" i="22" s="1"/>
  <c r="I41" i="22"/>
  <c r="K41" i="22" s="1"/>
  <c r="H41" i="22"/>
  <c r="M41" i="22" s="1"/>
  <c r="J40" i="22"/>
  <c r="I40" i="22"/>
  <c r="N40" i="22" s="1"/>
  <c r="H40" i="22"/>
  <c r="J39" i="22"/>
  <c r="I39" i="22"/>
  <c r="K39" i="22" s="1"/>
  <c r="H39" i="22"/>
  <c r="M39" i="22" s="1"/>
  <c r="J38" i="22"/>
  <c r="I38" i="22"/>
  <c r="N38" i="22" s="1"/>
  <c r="H38" i="22"/>
  <c r="J37" i="22"/>
  <c r="O37" i="22" s="1"/>
  <c r="I37" i="22"/>
  <c r="K37" i="22" s="1"/>
  <c r="H37" i="22"/>
  <c r="M37" i="22" s="1"/>
  <c r="J36" i="22"/>
  <c r="I36" i="22"/>
  <c r="N36" i="22" s="1"/>
  <c r="H36" i="22"/>
  <c r="J35" i="22"/>
  <c r="I35" i="22"/>
  <c r="K35" i="22" s="1"/>
  <c r="H35" i="22"/>
  <c r="M35" i="22" s="1"/>
  <c r="J34" i="22"/>
  <c r="I34" i="22"/>
  <c r="N34" i="22" s="1"/>
  <c r="H34" i="22"/>
  <c r="J33" i="22"/>
  <c r="O33" i="22" s="1"/>
  <c r="I33" i="22"/>
  <c r="K33" i="22" s="1"/>
  <c r="H33" i="22"/>
  <c r="M33" i="22" s="1"/>
  <c r="J32" i="22"/>
  <c r="I32" i="22"/>
  <c r="N32" i="22" s="1"/>
  <c r="H32" i="22"/>
  <c r="J31" i="22"/>
  <c r="I31" i="22"/>
  <c r="K31" i="22" s="1"/>
  <c r="H31" i="22"/>
  <c r="M31" i="22" s="1"/>
  <c r="J30" i="22"/>
  <c r="I30" i="22"/>
  <c r="N30" i="22" s="1"/>
  <c r="H30" i="22"/>
  <c r="J29" i="22"/>
  <c r="O29" i="22" s="1"/>
  <c r="I29" i="22"/>
  <c r="N29" i="22" s="1"/>
  <c r="H29" i="22"/>
  <c r="M29" i="22" s="1"/>
  <c r="J28" i="22"/>
  <c r="I28" i="22"/>
  <c r="N28" i="22" s="1"/>
  <c r="H28" i="22"/>
  <c r="J27" i="22"/>
  <c r="I27" i="22"/>
  <c r="N27" i="22" s="1"/>
  <c r="H27" i="22"/>
  <c r="M27" i="22" s="1"/>
  <c r="J26" i="22"/>
  <c r="I26" i="22"/>
  <c r="N26" i="22" s="1"/>
  <c r="H26" i="22"/>
  <c r="J25" i="22"/>
  <c r="O25" i="22" s="1"/>
  <c r="I25" i="22"/>
  <c r="K25" i="22" s="1"/>
  <c r="H25" i="22"/>
  <c r="M25" i="22" s="1"/>
  <c r="J24" i="22"/>
  <c r="I24" i="22"/>
  <c r="N24" i="22" s="1"/>
  <c r="H24" i="22"/>
  <c r="J23" i="22"/>
  <c r="I23" i="22"/>
  <c r="K23" i="22" s="1"/>
  <c r="H23" i="22"/>
  <c r="M23" i="22" s="1"/>
  <c r="J22" i="22"/>
  <c r="I22" i="22"/>
  <c r="N22" i="22" s="1"/>
  <c r="H22" i="22"/>
  <c r="J21" i="22"/>
  <c r="O21" i="22" s="1"/>
  <c r="I21" i="22"/>
  <c r="K21" i="22" s="1"/>
  <c r="H21" i="22"/>
  <c r="M21" i="22" s="1"/>
  <c r="J20" i="22"/>
  <c r="I20" i="22"/>
  <c r="N20" i="22" s="1"/>
  <c r="H20" i="22"/>
  <c r="J19" i="22"/>
  <c r="I19" i="22"/>
  <c r="K19" i="22" s="1"/>
  <c r="H19" i="22"/>
  <c r="M19" i="22" s="1"/>
  <c r="J18" i="22"/>
  <c r="I18" i="22"/>
  <c r="N18" i="22" s="1"/>
  <c r="H18" i="22"/>
  <c r="J17" i="22"/>
  <c r="O17" i="22" s="1"/>
  <c r="I17" i="22"/>
  <c r="K17" i="22" s="1"/>
  <c r="H17" i="22"/>
  <c r="M17" i="22" s="1"/>
  <c r="J16" i="22"/>
  <c r="I16" i="22"/>
  <c r="N16" i="22" s="1"/>
  <c r="H16" i="22"/>
  <c r="J15" i="22"/>
  <c r="I15" i="22"/>
  <c r="K15" i="22" s="1"/>
  <c r="H15" i="22"/>
  <c r="M15" i="22" s="1"/>
  <c r="J14" i="22"/>
  <c r="I14" i="22"/>
  <c r="N14" i="22" s="1"/>
  <c r="H14" i="22"/>
  <c r="J13" i="22"/>
  <c r="O13" i="22" s="1"/>
  <c r="I13" i="22"/>
  <c r="N13" i="22" s="1"/>
  <c r="H13" i="22"/>
  <c r="M13" i="22" s="1"/>
  <c r="J12" i="22"/>
  <c r="I12" i="22"/>
  <c r="N12" i="22" s="1"/>
  <c r="H12" i="22"/>
  <c r="J11" i="22"/>
  <c r="I11" i="22"/>
  <c r="N11" i="22" s="1"/>
  <c r="H11" i="22"/>
  <c r="M11" i="22" s="1"/>
  <c r="J10" i="22"/>
  <c r="I10" i="22"/>
  <c r="N10" i="22" s="1"/>
  <c r="H10" i="22"/>
  <c r="J9" i="22"/>
  <c r="O9" i="22" s="1"/>
  <c r="I9" i="22"/>
  <c r="K9" i="22" s="1"/>
  <c r="H9" i="22"/>
  <c r="M9" i="22" s="1"/>
  <c r="R10" i="22" s="1"/>
  <c r="R12" i="22" s="1"/>
  <c r="H11" i="3"/>
  <c r="H10" i="3"/>
  <c r="H9" i="3"/>
  <c r="B2" i="25" l="1"/>
  <c r="F2" i="25"/>
  <c r="J2" i="25"/>
  <c r="N2" i="25"/>
  <c r="R2" i="25"/>
  <c r="E3" i="25"/>
  <c r="I3" i="25"/>
  <c r="M3" i="25"/>
  <c r="Q3" i="25"/>
  <c r="D4" i="25"/>
  <c r="H4" i="25"/>
  <c r="L4" i="25"/>
  <c r="P4" i="25"/>
  <c r="C5" i="25"/>
  <c r="G5" i="25"/>
  <c r="K5" i="25"/>
  <c r="O5" i="25"/>
  <c r="B6" i="25"/>
  <c r="F6" i="25"/>
  <c r="J6" i="25"/>
  <c r="N6" i="25"/>
  <c r="R6" i="25"/>
  <c r="E7" i="25"/>
  <c r="I7" i="25"/>
  <c r="M7" i="25"/>
  <c r="Q7" i="25"/>
  <c r="D8" i="25"/>
  <c r="H8" i="25"/>
  <c r="L8" i="25"/>
  <c r="P8" i="25"/>
  <c r="C9" i="25"/>
  <c r="G9" i="25"/>
  <c r="K9" i="25"/>
  <c r="O9" i="25"/>
  <c r="B10" i="25"/>
  <c r="F10" i="25"/>
  <c r="J10" i="25"/>
  <c r="N10" i="25"/>
  <c r="R10" i="25"/>
  <c r="E11" i="25"/>
  <c r="I11" i="25"/>
  <c r="M11" i="25"/>
  <c r="Q11" i="25"/>
  <c r="D12" i="25"/>
  <c r="H12" i="25"/>
  <c r="L12" i="25"/>
  <c r="P12" i="25"/>
  <c r="C13" i="25"/>
  <c r="G13" i="25"/>
  <c r="K13" i="25"/>
  <c r="O13" i="25"/>
  <c r="B14" i="25"/>
  <c r="F14" i="25"/>
  <c r="J14" i="25"/>
  <c r="N14" i="25"/>
  <c r="R14" i="25"/>
  <c r="E15" i="25"/>
  <c r="I15" i="25"/>
  <c r="M15" i="25"/>
  <c r="Q15" i="25"/>
  <c r="D16" i="25"/>
  <c r="H16" i="25"/>
  <c r="L16" i="25"/>
  <c r="P16" i="25"/>
  <c r="C17" i="25"/>
  <c r="G17" i="25"/>
  <c r="K17" i="25"/>
  <c r="O17" i="25"/>
  <c r="B18" i="25"/>
  <c r="F18" i="25"/>
  <c r="J18" i="25"/>
  <c r="N18" i="25"/>
  <c r="R18" i="25"/>
  <c r="E19" i="25"/>
  <c r="I19" i="25"/>
  <c r="M19" i="25"/>
  <c r="Q19" i="25"/>
  <c r="D20" i="25"/>
  <c r="H20" i="25"/>
  <c r="L20" i="25"/>
  <c r="P20" i="25"/>
  <c r="C21" i="25"/>
  <c r="G21" i="25"/>
  <c r="K21" i="25"/>
  <c r="O21" i="25"/>
  <c r="B22" i="25"/>
  <c r="F22" i="25"/>
  <c r="J22" i="25"/>
  <c r="N22" i="25"/>
  <c r="R22" i="25"/>
  <c r="E23" i="25"/>
  <c r="I23" i="25"/>
  <c r="M23" i="25"/>
  <c r="Q23" i="25"/>
  <c r="D24" i="25"/>
  <c r="H24" i="25"/>
  <c r="L24" i="25"/>
  <c r="P24" i="25"/>
  <c r="C25" i="25"/>
  <c r="G25" i="25"/>
  <c r="K25" i="25"/>
  <c r="O25" i="25"/>
  <c r="B26" i="25"/>
  <c r="F26" i="25"/>
  <c r="J26" i="25"/>
  <c r="N26" i="25"/>
  <c r="R26" i="25"/>
  <c r="E27" i="25"/>
  <c r="I27" i="25"/>
  <c r="M27" i="25"/>
  <c r="Q27" i="25"/>
  <c r="D28" i="25"/>
  <c r="H28" i="25"/>
  <c r="L28" i="25"/>
  <c r="P28" i="25"/>
  <c r="C29" i="25"/>
  <c r="G29" i="25"/>
  <c r="K29" i="25"/>
  <c r="O29" i="25"/>
  <c r="B30" i="25"/>
  <c r="F30" i="25"/>
  <c r="J30" i="25"/>
  <c r="N30" i="25"/>
  <c r="R30" i="25"/>
  <c r="E31" i="25"/>
  <c r="I31" i="25"/>
  <c r="M31" i="25"/>
  <c r="Q31" i="25"/>
  <c r="D32" i="25"/>
  <c r="H32" i="25"/>
  <c r="L32" i="25"/>
  <c r="P32" i="25"/>
  <c r="C33" i="25"/>
  <c r="G33" i="25"/>
  <c r="K33" i="25"/>
  <c r="O33" i="25"/>
  <c r="B34" i="25"/>
  <c r="F34" i="25"/>
  <c r="J34" i="25"/>
  <c r="N34" i="25"/>
  <c r="R34" i="25"/>
  <c r="E35" i="25"/>
  <c r="I35" i="25"/>
  <c r="M35" i="25"/>
  <c r="Q35" i="25"/>
  <c r="D36" i="25"/>
  <c r="H36" i="25"/>
  <c r="L36" i="25"/>
  <c r="P36" i="25"/>
  <c r="C37" i="25"/>
  <c r="G37" i="25"/>
  <c r="K37" i="25"/>
  <c r="O37" i="25"/>
  <c r="B38" i="25"/>
  <c r="F38" i="25"/>
  <c r="N38" i="25"/>
  <c r="R38" i="25"/>
  <c r="E39" i="25"/>
  <c r="I39" i="25"/>
  <c r="M39" i="25"/>
  <c r="Q39" i="25"/>
  <c r="D40" i="25"/>
  <c r="H40" i="25"/>
  <c r="L40" i="25"/>
  <c r="P40" i="25"/>
  <c r="C41" i="25"/>
  <c r="G41" i="25"/>
  <c r="K41" i="25"/>
  <c r="O41" i="25"/>
  <c r="B42" i="25"/>
  <c r="F42" i="25"/>
  <c r="J42" i="25"/>
  <c r="N42" i="25"/>
  <c r="E43" i="25"/>
  <c r="I43" i="25"/>
  <c r="M43" i="25"/>
  <c r="Q43" i="25"/>
  <c r="D44" i="25"/>
  <c r="H44" i="25"/>
  <c r="L44" i="25"/>
  <c r="P44" i="25"/>
  <c r="C45" i="25"/>
  <c r="G45" i="25"/>
  <c r="K45" i="25"/>
  <c r="O45" i="25"/>
  <c r="B46" i="25"/>
  <c r="F46" i="25"/>
  <c r="J46" i="25"/>
  <c r="N46" i="25"/>
  <c r="R46" i="25"/>
  <c r="E47" i="25"/>
  <c r="I47" i="25"/>
  <c r="M47" i="25"/>
  <c r="Q47" i="25"/>
  <c r="D48" i="25"/>
  <c r="H48" i="25"/>
  <c r="L48" i="25"/>
  <c r="P48" i="25"/>
  <c r="C49" i="25"/>
  <c r="G49" i="25"/>
  <c r="K49" i="25"/>
  <c r="O49" i="25"/>
  <c r="B50" i="25"/>
  <c r="F50" i="25"/>
  <c r="J50" i="25"/>
  <c r="N50" i="25"/>
  <c r="R50" i="25"/>
  <c r="E51" i="25"/>
  <c r="I51" i="25"/>
  <c r="M51" i="25"/>
  <c r="Q51" i="25"/>
  <c r="D52" i="25"/>
  <c r="H52" i="25"/>
  <c r="P52" i="25"/>
  <c r="C53" i="25"/>
  <c r="G53" i="25"/>
  <c r="K53" i="25"/>
  <c r="O53" i="25"/>
  <c r="B54" i="25"/>
  <c r="F54" i="25"/>
  <c r="J54" i="25"/>
  <c r="N54" i="25"/>
  <c r="R54" i="25"/>
  <c r="E55" i="25"/>
  <c r="I55" i="25"/>
  <c r="M55" i="25"/>
  <c r="Q55" i="25"/>
  <c r="D56" i="25"/>
  <c r="H56" i="25"/>
  <c r="L56" i="25"/>
  <c r="P56" i="25"/>
  <c r="C57" i="25"/>
  <c r="G57" i="25"/>
  <c r="K57" i="25"/>
  <c r="O57" i="25"/>
  <c r="B58" i="25"/>
  <c r="F58" i="25"/>
  <c r="J58" i="25"/>
  <c r="N58" i="25"/>
  <c r="R58" i="25"/>
  <c r="E59" i="25"/>
  <c r="I59" i="25"/>
  <c r="M59" i="25"/>
  <c r="Q59" i="25"/>
  <c r="D60" i="25"/>
  <c r="H60" i="25"/>
  <c r="L60" i="25"/>
  <c r="P60" i="25"/>
  <c r="C61" i="25"/>
  <c r="G61" i="25"/>
  <c r="K61" i="25"/>
  <c r="O61" i="25"/>
  <c r="B62" i="25"/>
  <c r="F62" i="25"/>
  <c r="J62" i="25"/>
  <c r="N62" i="25"/>
  <c r="R62" i="25"/>
  <c r="E63" i="25"/>
  <c r="I63" i="25"/>
  <c r="M63" i="25"/>
  <c r="Q63" i="25"/>
  <c r="D64" i="25"/>
  <c r="H64" i="25"/>
  <c r="L64" i="25"/>
  <c r="P64" i="25"/>
  <c r="C65" i="25"/>
  <c r="G65" i="25"/>
  <c r="K65" i="25"/>
  <c r="O65" i="25"/>
  <c r="B66" i="25"/>
  <c r="F66" i="25"/>
  <c r="J66" i="25"/>
  <c r="N66" i="25"/>
  <c r="R66" i="25"/>
  <c r="E67" i="25"/>
  <c r="I67" i="25"/>
  <c r="M67" i="25"/>
  <c r="Q67" i="25"/>
  <c r="D68" i="25"/>
  <c r="H68" i="25"/>
  <c r="L68" i="25"/>
  <c r="P68" i="25"/>
  <c r="C69" i="25"/>
  <c r="G69" i="25"/>
  <c r="K69" i="25"/>
  <c r="O69" i="25"/>
  <c r="B70" i="25"/>
  <c r="F70" i="25"/>
  <c r="J70" i="25"/>
  <c r="N70" i="25"/>
  <c r="R70" i="25"/>
  <c r="E71" i="25"/>
  <c r="I71" i="25"/>
  <c r="M71" i="25"/>
  <c r="Q71" i="25"/>
  <c r="D72" i="25"/>
  <c r="H72" i="25"/>
  <c r="L72" i="25"/>
  <c r="P72" i="25"/>
  <c r="C73" i="25"/>
  <c r="G73" i="25"/>
  <c r="K73" i="25"/>
  <c r="O73" i="25"/>
  <c r="B74" i="25"/>
  <c r="F74" i="25"/>
  <c r="J74" i="25"/>
  <c r="N74" i="25"/>
  <c r="E75" i="25"/>
  <c r="I75" i="25"/>
  <c r="M75" i="25"/>
  <c r="Q75" i="25"/>
  <c r="D76" i="25"/>
  <c r="H76" i="25"/>
  <c r="L76" i="25"/>
  <c r="P76" i="25"/>
  <c r="C77" i="25"/>
  <c r="G77" i="25"/>
  <c r="K77" i="25"/>
  <c r="O77" i="25"/>
  <c r="B78" i="25"/>
  <c r="F78" i="25"/>
  <c r="J78" i="25"/>
  <c r="N78" i="25"/>
  <c r="R78" i="25"/>
  <c r="E79" i="25"/>
  <c r="I79" i="25"/>
  <c r="M79" i="25"/>
  <c r="Q79" i="25"/>
  <c r="D80" i="25"/>
  <c r="H80" i="25"/>
  <c r="L80" i="25"/>
  <c r="P80" i="25"/>
  <c r="C81" i="25"/>
  <c r="G81" i="25"/>
  <c r="K81" i="25"/>
  <c r="O81" i="25"/>
  <c r="B82" i="25"/>
  <c r="F82" i="25"/>
  <c r="J82" i="25"/>
  <c r="N82" i="25"/>
  <c r="R82" i="25"/>
  <c r="E83" i="25"/>
  <c r="I83" i="25"/>
  <c r="M83" i="25"/>
  <c r="Q83" i="25"/>
  <c r="D84" i="25"/>
  <c r="H84" i="25"/>
  <c r="L84" i="25"/>
  <c r="P84" i="25"/>
  <c r="C85" i="25"/>
  <c r="G85" i="25"/>
  <c r="K85" i="25"/>
  <c r="O85" i="25"/>
  <c r="B86" i="25"/>
  <c r="F86" i="25"/>
  <c r="J86" i="25"/>
  <c r="N86" i="25"/>
  <c r="R86" i="25"/>
  <c r="E87" i="25"/>
  <c r="I87" i="25"/>
  <c r="M87" i="25"/>
  <c r="Q87" i="25"/>
  <c r="D88" i="25"/>
  <c r="H88" i="25"/>
  <c r="L88" i="25"/>
  <c r="P88" i="25"/>
  <c r="C89" i="25"/>
  <c r="G89" i="25"/>
  <c r="K89" i="25"/>
  <c r="O89" i="25"/>
  <c r="B90" i="25"/>
  <c r="F90" i="25"/>
  <c r="J90" i="25"/>
  <c r="N90" i="25"/>
  <c r="R90" i="25"/>
  <c r="E91" i="25"/>
  <c r="I91" i="25"/>
  <c r="M91" i="25"/>
  <c r="Q91" i="25"/>
  <c r="D92" i="25"/>
  <c r="H92" i="25"/>
  <c r="L92" i="25"/>
  <c r="P92" i="25"/>
  <c r="C93" i="25"/>
  <c r="G93" i="25"/>
  <c r="K93" i="25"/>
  <c r="O93" i="25"/>
  <c r="B94" i="25"/>
  <c r="F94" i="25"/>
  <c r="J94" i="25"/>
  <c r="N94" i="25"/>
  <c r="R94" i="25"/>
  <c r="E95" i="25"/>
  <c r="I95" i="25"/>
  <c r="M95" i="25"/>
  <c r="Q95" i="25"/>
  <c r="D96" i="25"/>
  <c r="H96" i="25"/>
  <c r="L96" i="25"/>
  <c r="P96" i="25"/>
  <c r="C97" i="25"/>
  <c r="G97" i="25"/>
  <c r="K97" i="25"/>
  <c r="O97" i="25"/>
  <c r="B98" i="25"/>
  <c r="F98" i="25"/>
  <c r="J98" i="25"/>
  <c r="N98" i="25"/>
  <c r="R98" i="25"/>
  <c r="E99" i="25"/>
  <c r="I99" i="25"/>
  <c r="M99" i="25"/>
  <c r="Q99" i="25"/>
  <c r="D100" i="25"/>
  <c r="H100" i="25"/>
  <c r="L100" i="25"/>
  <c r="P100" i="25"/>
  <c r="C101" i="25"/>
  <c r="G101" i="25"/>
  <c r="K101" i="25"/>
  <c r="O101" i="25"/>
  <c r="B102" i="25"/>
  <c r="F102" i="25"/>
  <c r="J102" i="25"/>
  <c r="N102" i="25"/>
  <c r="R102" i="25"/>
  <c r="E103" i="25"/>
  <c r="I103" i="25"/>
  <c r="M103" i="25"/>
  <c r="Q103" i="25"/>
  <c r="D104" i="25"/>
  <c r="H104" i="25"/>
  <c r="L104" i="25"/>
  <c r="P104" i="25"/>
  <c r="C105" i="25"/>
  <c r="G105" i="25"/>
  <c r="K105" i="25"/>
  <c r="O105" i="25"/>
  <c r="B106" i="25"/>
  <c r="F106" i="25"/>
  <c r="J106" i="25"/>
  <c r="N106" i="25"/>
  <c r="R106" i="25"/>
  <c r="E107" i="25"/>
  <c r="I107" i="25"/>
  <c r="M107" i="25"/>
  <c r="Q107" i="25"/>
  <c r="D108" i="25"/>
  <c r="H108" i="25"/>
  <c r="L108" i="25"/>
  <c r="P108" i="25"/>
  <c r="C109" i="25"/>
  <c r="G109" i="25"/>
  <c r="K109" i="25"/>
  <c r="O109" i="25"/>
  <c r="B110" i="25"/>
  <c r="F110" i="25"/>
  <c r="J110" i="25"/>
  <c r="N110" i="25"/>
  <c r="R110" i="25"/>
  <c r="E111" i="25"/>
  <c r="I111" i="25"/>
  <c r="M111" i="25"/>
  <c r="Q111" i="25"/>
  <c r="D112" i="25"/>
  <c r="H112" i="25"/>
  <c r="L112" i="25"/>
  <c r="P112" i="25"/>
  <c r="C113" i="25"/>
  <c r="G113" i="25"/>
  <c r="K113" i="25"/>
  <c r="O113" i="25"/>
  <c r="B114" i="25"/>
  <c r="F114" i="25"/>
  <c r="J114" i="25"/>
  <c r="N114" i="25"/>
  <c r="R114" i="25"/>
  <c r="E115" i="25"/>
  <c r="I115" i="25"/>
  <c r="M115" i="25"/>
  <c r="Q115" i="25"/>
  <c r="D116" i="25"/>
  <c r="H116" i="25"/>
  <c r="L116" i="25"/>
  <c r="P116" i="25"/>
  <c r="C117" i="25"/>
  <c r="G117" i="25"/>
  <c r="K117" i="25"/>
  <c r="O117" i="25"/>
  <c r="B118" i="25"/>
  <c r="F118" i="25"/>
  <c r="J118" i="25"/>
  <c r="N118" i="25"/>
  <c r="R118" i="25"/>
  <c r="E119" i="25"/>
  <c r="I119" i="25"/>
  <c r="M119" i="25"/>
  <c r="Q119" i="25"/>
  <c r="D120" i="25"/>
  <c r="H120" i="25"/>
  <c r="L120" i="25"/>
  <c r="P120" i="25"/>
  <c r="C121" i="25"/>
  <c r="G121" i="25"/>
  <c r="K121" i="25"/>
  <c r="O121" i="25"/>
  <c r="B122" i="25"/>
  <c r="F122" i="25"/>
  <c r="J122" i="25"/>
  <c r="N122" i="25"/>
  <c r="R122" i="25"/>
  <c r="E123" i="25"/>
  <c r="I123" i="25"/>
  <c r="M123" i="25"/>
  <c r="Q123" i="25"/>
  <c r="D124" i="25"/>
  <c r="H124" i="25"/>
  <c r="L124" i="25"/>
  <c r="P124" i="25"/>
  <c r="C125" i="25"/>
  <c r="G125" i="25"/>
  <c r="K125" i="25"/>
  <c r="O125" i="25"/>
  <c r="B126" i="25"/>
  <c r="F126" i="25"/>
  <c r="J126" i="25"/>
  <c r="N126" i="25"/>
  <c r="R126" i="25"/>
  <c r="E127" i="25"/>
  <c r="I127" i="25"/>
  <c r="M127" i="25"/>
  <c r="Q127" i="25"/>
  <c r="D128" i="25"/>
  <c r="H128" i="25"/>
  <c r="L128" i="25"/>
  <c r="P128" i="25"/>
  <c r="C129" i="25"/>
  <c r="G129" i="25"/>
  <c r="K129" i="25"/>
  <c r="O129" i="25"/>
  <c r="B130" i="25"/>
  <c r="F130" i="25"/>
  <c r="J130" i="25"/>
  <c r="N130" i="25"/>
  <c r="R130" i="25"/>
  <c r="E131" i="25"/>
  <c r="I131" i="25"/>
  <c r="M131" i="25"/>
  <c r="Q131" i="25"/>
  <c r="D132" i="25"/>
  <c r="H132" i="25"/>
  <c r="L132" i="25"/>
  <c r="P132" i="25"/>
  <c r="C133" i="25"/>
  <c r="G133" i="25"/>
  <c r="K133" i="25"/>
  <c r="O133" i="25"/>
  <c r="B134" i="25"/>
  <c r="F134" i="25"/>
  <c r="J134" i="25"/>
  <c r="N134" i="25"/>
  <c r="R134" i="25"/>
  <c r="E135" i="25"/>
  <c r="I135" i="25"/>
  <c r="M135" i="25"/>
  <c r="Q135" i="25"/>
  <c r="D136" i="25"/>
  <c r="H136" i="25"/>
  <c r="L136" i="25"/>
  <c r="P136" i="25"/>
  <c r="C137" i="25"/>
  <c r="G137" i="25"/>
  <c r="K137" i="25"/>
  <c r="O137" i="25"/>
  <c r="B138" i="25"/>
  <c r="F138" i="25"/>
  <c r="J138" i="25"/>
  <c r="N138" i="25"/>
  <c r="R138" i="25"/>
  <c r="E139" i="25"/>
  <c r="I139" i="25"/>
  <c r="M139" i="25"/>
  <c r="Q139" i="25"/>
  <c r="D140" i="25"/>
  <c r="H140" i="25"/>
  <c r="L140" i="25"/>
  <c r="P140" i="25"/>
  <c r="C141" i="25"/>
  <c r="G141" i="25"/>
  <c r="K141" i="25"/>
  <c r="O141" i="25"/>
  <c r="B142" i="25"/>
  <c r="F142" i="25"/>
  <c r="J142" i="25"/>
  <c r="N142" i="25"/>
  <c r="R142" i="25"/>
  <c r="E143" i="25"/>
  <c r="I143" i="25"/>
  <c r="M143" i="25"/>
  <c r="Q143" i="25"/>
  <c r="D144" i="25"/>
  <c r="H144" i="25"/>
  <c r="L144" i="25"/>
  <c r="P144" i="25"/>
  <c r="C145" i="25"/>
  <c r="G145" i="25"/>
  <c r="K145" i="25"/>
  <c r="O145" i="25"/>
  <c r="B146" i="25"/>
  <c r="F146" i="25"/>
  <c r="J146" i="25"/>
  <c r="N146" i="25"/>
  <c r="R146" i="25"/>
  <c r="E147" i="25"/>
  <c r="I147" i="25"/>
  <c r="M147" i="25"/>
  <c r="Q147" i="25"/>
  <c r="D148" i="25"/>
  <c r="H148" i="25"/>
  <c r="L148" i="25"/>
  <c r="P148" i="25"/>
  <c r="C149" i="25"/>
  <c r="G149" i="25"/>
  <c r="K149" i="25"/>
  <c r="O149" i="25"/>
  <c r="B150" i="25"/>
  <c r="F150" i="25"/>
  <c r="J150" i="25"/>
  <c r="N150" i="25"/>
  <c r="R150" i="25"/>
  <c r="E151" i="25"/>
  <c r="I151" i="25"/>
  <c r="M151" i="25"/>
  <c r="Q151" i="25"/>
  <c r="D152" i="25"/>
  <c r="H152" i="25"/>
  <c r="L152" i="25"/>
  <c r="P152" i="25"/>
  <c r="C153" i="25"/>
  <c r="G153" i="25"/>
  <c r="K153" i="25"/>
  <c r="O153" i="25"/>
  <c r="B154" i="25"/>
  <c r="F154" i="25"/>
  <c r="J154" i="25"/>
  <c r="N154" i="25"/>
  <c r="R154" i="25"/>
  <c r="E155" i="25"/>
  <c r="I155" i="25"/>
  <c r="M155" i="25"/>
  <c r="Q155" i="25"/>
  <c r="D156" i="25"/>
  <c r="H156" i="25"/>
  <c r="L156" i="25"/>
  <c r="P156" i="25"/>
  <c r="C157" i="25"/>
  <c r="G157" i="25"/>
  <c r="K157" i="25"/>
  <c r="O157" i="25"/>
  <c r="B158" i="25"/>
  <c r="F158" i="25"/>
  <c r="J158" i="25"/>
  <c r="N158" i="25"/>
  <c r="R158" i="25"/>
  <c r="E159" i="25"/>
  <c r="I159" i="25"/>
  <c r="M159" i="25"/>
  <c r="Q159" i="25"/>
  <c r="D160" i="25"/>
  <c r="H160" i="25"/>
  <c r="L160" i="25"/>
  <c r="P160" i="25"/>
  <c r="C161" i="25"/>
  <c r="G161" i="25"/>
  <c r="K161" i="25"/>
  <c r="O161" i="25"/>
  <c r="B162" i="25"/>
  <c r="F162" i="25"/>
  <c r="J162" i="25"/>
  <c r="N162" i="25"/>
  <c r="R162" i="25"/>
  <c r="E163" i="25"/>
  <c r="I163" i="25"/>
  <c r="M163" i="25"/>
  <c r="Q163" i="25"/>
  <c r="D164" i="25"/>
  <c r="H164" i="25"/>
  <c r="L164" i="25"/>
  <c r="P164" i="25"/>
  <c r="C165" i="25"/>
  <c r="G165" i="25"/>
  <c r="K165" i="25"/>
  <c r="O165" i="25"/>
  <c r="B166" i="25"/>
  <c r="F166" i="25"/>
  <c r="J166" i="25"/>
  <c r="N166" i="25"/>
  <c r="R166" i="25"/>
  <c r="E167" i="25"/>
  <c r="I167" i="25"/>
  <c r="M167" i="25"/>
  <c r="Q167" i="25"/>
  <c r="D168" i="25"/>
  <c r="H168" i="25"/>
  <c r="L168" i="25"/>
  <c r="P168" i="25"/>
  <c r="C169" i="25"/>
  <c r="G169" i="25"/>
  <c r="K169" i="25"/>
  <c r="O169" i="25"/>
  <c r="B170" i="25"/>
  <c r="F170" i="25"/>
  <c r="J170" i="25"/>
  <c r="N170" i="25"/>
  <c r="R170" i="25"/>
  <c r="E171" i="25"/>
  <c r="I171" i="25"/>
  <c r="M171" i="25"/>
  <c r="Q171" i="25"/>
  <c r="D172" i="25"/>
  <c r="H172" i="25"/>
  <c r="L172" i="25"/>
  <c r="P172" i="25"/>
  <c r="C173" i="25"/>
  <c r="G173" i="25"/>
  <c r="K173" i="25"/>
  <c r="O173" i="25"/>
  <c r="B174" i="25"/>
  <c r="F174" i="25"/>
  <c r="J174" i="25"/>
  <c r="N174" i="25"/>
  <c r="R174" i="25"/>
  <c r="E175" i="25"/>
  <c r="I175" i="25"/>
  <c r="M175" i="25"/>
  <c r="Q175" i="25"/>
  <c r="D176" i="25"/>
  <c r="H176" i="25"/>
  <c r="L176" i="25"/>
  <c r="P176" i="25"/>
  <c r="C177" i="25"/>
  <c r="G177" i="25"/>
  <c r="K177" i="25"/>
  <c r="O177" i="25"/>
  <c r="B178" i="25"/>
  <c r="F178" i="25"/>
  <c r="J178" i="25"/>
  <c r="N178" i="25"/>
  <c r="R178" i="25"/>
  <c r="E179" i="25"/>
  <c r="I179" i="25"/>
  <c r="M179" i="25"/>
  <c r="Q179" i="25"/>
  <c r="D180" i="25"/>
  <c r="H180" i="25"/>
  <c r="L180" i="25"/>
  <c r="P180" i="25"/>
  <c r="C181" i="25"/>
  <c r="G181" i="25"/>
  <c r="K181" i="25"/>
  <c r="O181" i="25"/>
  <c r="B182" i="25"/>
  <c r="F182" i="25"/>
  <c r="J182" i="25"/>
  <c r="N182" i="25"/>
  <c r="R182" i="25"/>
  <c r="E183" i="25"/>
  <c r="I183" i="25"/>
  <c r="M183" i="25"/>
  <c r="Q183" i="25"/>
  <c r="D184" i="25"/>
  <c r="H184" i="25"/>
  <c r="L184" i="25"/>
  <c r="P184" i="25"/>
  <c r="C185" i="25"/>
  <c r="G185" i="25"/>
  <c r="K185" i="25"/>
  <c r="O185" i="25"/>
  <c r="B186" i="25"/>
  <c r="F186" i="25"/>
  <c r="J186" i="25"/>
  <c r="N186" i="25"/>
  <c r="R186" i="25"/>
  <c r="E187" i="25"/>
  <c r="I187" i="25"/>
  <c r="M187" i="25"/>
  <c r="Q187" i="25"/>
  <c r="D188" i="25"/>
  <c r="H188" i="25"/>
  <c r="L188" i="25"/>
  <c r="P188" i="25"/>
  <c r="C189" i="25"/>
  <c r="G189" i="25"/>
  <c r="K189" i="25"/>
  <c r="O189" i="25"/>
  <c r="B190" i="25"/>
  <c r="F190" i="25"/>
  <c r="J190" i="25"/>
  <c r="N190" i="25"/>
  <c r="R190" i="25"/>
  <c r="E191" i="25"/>
  <c r="I191" i="25"/>
  <c r="M191" i="25"/>
  <c r="Q191" i="25"/>
  <c r="D192" i="25"/>
  <c r="H192" i="25"/>
  <c r="L192" i="25"/>
  <c r="P192" i="25"/>
  <c r="C193" i="25"/>
  <c r="G193" i="25"/>
  <c r="K193" i="25"/>
  <c r="O193" i="25"/>
  <c r="B194" i="25"/>
  <c r="F194" i="25"/>
  <c r="J194" i="25"/>
  <c r="N194" i="25"/>
  <c r="R194" i="25"/>
  <c r="E195" i="25"/>
  <c r="I195" i="25"/>
  <c r="M195" i="25"/>
  <c r="Q195" i="25"/>
  <c r="D196" i="25"/>
  <c r="H196" i="25"/>
  <c r="L196" i="25"/>
  <c r="P196" i="25"/>
  <c r="C197" i="25"/>
  <c r="G197" i="25"/>
  <c r="K197" i="25"/>
  <c r="O197" i="25"/>
  <c r="B198" i="25"/>
  <c r="F198" i="25"/>
  <c r="J198" i="25"/>
  <c r="N198" i="25"/>
  <c r="R198" i="25"/>
  <c r="E199" i="25"/>
  <c r="I199" i="25"/>
  <c r="M199" i="25"/>
  <c r="Q199" i="25"/>
  <c r="D200" i="25"/>
  <c r="H200" i="25"/>
  <c r="L200" i="25"/>
  <c r="P200" i="25"/>
  <c r="C201" i="25"/>
  <c r="G201" i="25"/>
  <c r="K201" i="25"/>
  <c r="O201" i="25"/>
  <c r="B202" i="25"/>
  <c r="F202" i="25"/>
  <c r="J202" i="25"/>
  <c r="N202" i="25"/>
  <c r="R202" i="25"/>
  <c r="E203" i="25"/>
  <c r="I203" i="25"/>
  <c r="M203" i="25"/>
  <c r="Q203" i="25"/>
  <c r="D204" i="25"/>
  <c r="H204" i="25"/>
  <c r="L204" i="25"/>
  <c r="P204" i="25"/>
  <c r="C205" i="25"/>
  <c r="G205" i="25"/>
  <c r="K205" i="25"/>
  <c r="O205" i="25"/>
  <c r="B206" i="25"/>
  <c r="F206" i="25"/>
  <c r="J206" i="25"/>
  <c r="N206" i="25"/>
  <c r="R206" i="25"/>
  <c r="E207" i="25"/>
  <c r="I207" i="25"/>
  <c r="M207" i="25"/>
  <c r="Q207" i="25"/>
  <c r="D208" i="25"/>
  <c r="H208" i="25"/>
  <c r="L208" i="25"/>
  <c r="P208" i="25"/>
  <c r="C209" i="25"/>
  <c r="S2" i="25"/>
  <c r="S6" i="25"/>
  <c r="S10" i="25"/>
  <c r="S14" i="25"/>
  <c r="S18" i="25"/>
  <c r="S22" i="25"/>
  <c r="S26" i="25"/>
  <c r="S30" i="25"/>
  <c r="S34" i="25"/>
  <c r="S38" i="25"/>
  <c r="S42" i="25"/>
  <c r="S46" i="25"/>
  <c r="S54" i="25"/>
  <c r="S58" i="25"/>
  <c r="S62" i="25"/>
  <c r="S70" i="25"/>
  <c r="S74" i="25"/>
  <c r="S78" i="25"/>
  <c r="S86" i="25"/>
  <c r="S150" i="25"/>
  <c r="AA17" i="5"/>
  <c r="AB13" i="5"/>
  <c r="L52" i="25"/>
  <c r="L51" i="25"/>
  <c r="R74" i="25"/>
  <c r="R73" i="25"/>
  <c r="N19" i="22"/>
  <c r="N21" i="22"/>
  <c r="N35" i="22"/>
  <c r="N37" i="22"/>
  <c r="N51" i="22"/>
  <c r="N53" i="22"/>
  <c r="N67" i="22"/>
  <c r="N69" i="22"/>
  <c r="N83" i="22"/>
  <c r="N85" i="22"/>
  <c r="N99" i="22"/>
  <c r="N101" i="22"/>
  <c r="N115" i="22"/>
  <c r="N117" i="22"/>
  <c r="N131" i="22"/>
  <c r="N133" i="22"/>
  <c r="N147" i="22"/>
  <c r="N149" i="22"/>
  <c r="N163" i="22"/>
  <c r="N165" i="22"/>
  <c r="N179" i="22"/>
  <c r="N181" i="22"/>
  <c r="T13" i="6"/>
  <c r="O62" i="25"/>
  <c r="N15" i="22"/>
  <c r="N17" i="22"/>
  <c r="N31" i="22"/>
  <c r="N33" i="22"/>
  <c r="N47" i="22"/>
  <c r="N49" i="22"/>
  <c r="N63" i="22"/>
  <c r="N65" i="22"/>
  <c r="N79" i="22"/>
  <c r="N81" i="22"/>
  <c r="N95" i="22"/>
  <c r="N97" i="22"/>
  <c r="N111" i="22"/>
  <c r="N113" i="22"/>
  <c r="N127" i="22"/>
  <c r="N129" i="22"/>
  <c r="N143" i="22"/>
  <c r="N145" i="22"/>
  <c r="N159" i="22"/>
  <c r="N161" i="22"/>
  <c r="N175" i="22"/>
  <c r="N177" i="22"/>
  <c r="X12" i="6"/>
  <c r="S13" i="6"/>
  <c r="U36" i="6"/>
  <c r="U37" i="6" s="1"/>
  <c r="S10" i="22"/>
  <c r="S12" i="22" s="1"/>
  <c r="T22" i="6"/>
  <c r="T23" i="6" s="1"/>
  <c r="X21" i="6"/>
  <c r="S22" i="6"/>
  <c r="U23" i="6" s="1"/>
  <c r="X36" i="6"/>
  <c r="S37" i="6"/>
  <c r="J38" i="25"/>
  <c r="J36" i="25"/>
  <c r="R42" i="25"/>
  <c r="R40" i="25"/>
  <c r="K10" i="22"/>
  <c r="U11" i="22" s="1"/>
  <c r="K11" i="22"/>
  <c r="K12" i="22"/>
  <c r="K13" i="22"/>
  <c r="K14" i="22"/>
  <c r="K16" i="22"/>
  <c r="K18" i="22"/>
  <c r="K20" i="22"/>
  <c r="K22" i="22"/>
  <c r="K24" i="22"/>
  <c r="K26" i="22"/>
  <c r="K27" i="22"/>
  <c r="K28" i="22"/>
  <c r="K29" i="22"/>
  <c r="K30" i="22"/>
  <c r="K32" i="22"/>
  <c r="K34" i="22"/>
  <c r="K36" i="22"/>
  <c r="K38" i="22"/>
  <c r="K40" i="22"/>
  <c r="K42" i="22"/>
  <c r="K43" i="22"/>
  <c r="K44" i="22"/>
  <c r="K45" i="22"/>
  <c r="K46" i="22"/>
  <c r="K48" i="22"/>
  <c r="K50" i="22"/>
  <c r="K52" i="22"/>
  <c r="K54" i="22"/>
  <c r="K56" i="22"/>
  <c r="K58" i="22"/>
  <c r="K59" i="22"/>
  <c r="K60" i="22"/>
  <c r="K61" i="22"/>
  <c r="K62" i="22"/>
  <c r="K64" i="22"/>
  <c r="K66" i="22"/>
  <c r="K68" i="22"/>
  <c r="K70" i="22"/>
  <c r="K72" i="22"/>
  <c r="K74" i="22"/>
  <c r="K75" i="22"/>
  <c r="K76" i="22"/>
  <c r="K77" i="22"/>
  <c r="K78" i="22"/>
  <c r="K80" i="22"/>
  <c r="K82" i="22"/>
  <c r="K84" i="22"/>
  <c r="K86" i="22"/>
  <c r="K88" i="22"/>
  <c r="K90" i="22"/>
  <c r="K91" i="22"/>
  <c r="K92" i="22"/>
  <c r="K93" i="22"/>
  <c r="K94" i="22"/>
  <c r="K96" i="22"/>
  <c r="K98" i="22"/>
  <c r="K100" i="22"/>
  <c r="K102" i="22"/>
  <c r="K104" i="22"/>
  <c r="K106" i="22"/>
  <c r="K107" i="22"/>
  <c r="K108" i="22"/>
  <c r="K109" i="22"/>
  <c r="K110" i="22"/>
  <c r="K112" i="22"/>
  <c r="K114" i="22"/>
  <c r="K116" i="22"/>
  <c r="K118" i="22"/>
  <c r="K120" i="22"/>
  <c r="K122" i="22"/>
  <c r="K123" i="22"/>
  <c r="K124" i="22"/>
  <c r="K125" i="22"/>
  <c r="K126" i="22"/>
  <c r="K128" i="22"/>
  <c r="K130" i="22"/>
  <c r="K132" i="22"/>
  <c r="K134" i="22"/>
  <c r="K136" i="22"/>
  <c r="K138" i="22"/>
  <c r="K139" i="22"/>
  <c r="K140" i="22"/>
  <c r="K141" i="22"/>
  <c r="K142" i="22"/>
  <c r="K144" i="22"/>
  <c r="K146" i="22"/>
  <c r="K148" i="22"/>
  <c r="K150" i="22"/>
  <c r="K152" i="22"/>
  <c r="K154" i="22"/>
  <c r="K155" i="22"/>
  <c r="K156" i="22"/>
  <c r="K157" i="22"/>
  <c r="K158" i="22"/>
  <c r="K160" i="22"/>
  <c r="K162" i="22"/>
  <c r="K164" i="22"/>
  <c r="K166" i="22"/>
  <c r="K168" i="22"/>
  <c r="K170" i="22"/>
  <c r="K171" i="22"/>
  <c r="K172" i="22"/>
  <c r="K173" i="22"/>
  <c r="K174" i="22"/>
  <c r="K176" i="22"/>
  <c r="K178" i="22"/>
  <c r="K180" i="22"/>
  <c r="K182" i="22"/>
  <c r="K184" i="22"/>
  <c r="K186" i="22"/>
  <c r="K187" i="22"/>
  <c r="K188" i="22"/>
  <c r="K189" i="22"/>
  <c r="E126" i="4"/>
  <c r="G126" i="4" s="1"/>
  <c r="E122" i="4"/>
  <c r="G122" i="4" s="1"/>
  <c r="E118" i="4"/>
  <c r="G118" i="4" s="1"/>
  <c r="E114" i="4"/>
  <c r="G114" i="4" s="1"/>
  <c r="E110" i="4"/>
  <c r="G110" i="4" s="1"/>
  <c r="E106" i="4"/>
  <c r="G106" i="4" s="1"/>
  <c r="E102" i="4"/>
  <c r="G102" i="4" s="1"/>
  <c r="E98" i="4"/>
  <c r="G98" i="4" s="1"/>
  <c r="E94" i="4"/>
  <c r="G94" i="4" s="1"/>
  <c r="E90" i="4"/>
  <c r="G90" i="4" s="1"/>
  <c r="E86" i="4"/>
  <c r="G86" i="4" s="1"/>
  <c r="E82" i="4"/>
  <c r="G82" i="4" s="1"/>
  <c r="E78" i="4"/>
  <c r="G78" i="4" s="1"/>
  <c r="E74" i="4"/>
  <c r="G74" i="4" s="1"/>
  <c r="E70" i="4"/>
  <c r="G70" i="4" s="1"/>
  <c r="E66" i="4"/>
  <c r="G66" i="4" s="1"/>
  <c r="E62" i="4"/>
  <c r="G62" i="4" s="1"/>
  <c r="E58" i="4"/>
  <c r="G58" i="4" s="1"/>
  <c r="E54" i="4"/>
  <c r="G54" i="4" s="1"/>
  <c r="E50" i="4"/>
  <c r="G50" i="4" s="1"/>
  <c r="E46" i="4"/>
  <c r="G46" i="4" s="1"/>
  <c r="E42" i="4"/>
  <c r="G42" i="4" s="1"/>
  <c r="E38" i="4"/>
  <c r="G38" i="4" s="1"/>
  <c r="E34" i="4"/>
  <c r="G34" i="4" s="1"/>
  <c r="E30" i="4"/>
  <c r="G30" i="4" s="1"/>
  <c r="E26" i="4"/>
  <c r="G26" i="4" s="1"/>
  <c r="E22" i="4"/>
  <c r="G22" i="4" s="1"/>
  <c r="E18" i="4"/>
  <c r="G18" i="4" s="1"/>
  <c r="E14" i="4"/>
  <c r="G14" i="4" s="1"/>
  <c r="E10" i="4"/>
  <c r="G10" i="4" s="1"/>
  <c r="E128" i="4"/>
  <c r="G128" i="4" s="1"/>
  <c r="E124" i="4"/>
  <c r="G124" i="4" s="1"/>
  <c r="E120" i="4"/>
  <c r="G120" i="4" s="1"/>
  <c r="E116" i="4"/>
  <c r="G116" i="4" s="1"/>
  <c r="E112" i="4"/>
  <c r="G112" i="4" s="1"/>
  <c r="E108" i="4"/>
  <c r="G108" i="4" s="1"/>
  <c r="E104" i="4"/>
  <c r="G104" i="4" s="1"/>
  <c r="E100" i="4"/>
  <c r="G100" i="4" s="1"/>
  <c r="E96" i="4"/>
  <c r="G96" i="4" s="1"/>
  <c r="E92" i="4"/>
  <c r="G92" i="4" s="1"/>
  <c r="E88" i="4"/>
  <c r="G88" i="4" s="1"/>
  <c r="E84" i="4"/>
  <c r="G84" i="4" s="1"/>
  <c r="E80" i="4"/>
  <c r="G80" i="4" s="1"/>
  <c r="E76" i="4"/>
  <c r="G76" i="4" s="1"/>
  <c r="E72" i="4"/>
  <c r="G72" i="4" s="1"/>
  <c r="E68" i="4"/>
  <c r="G68" i="4" s="1"/>
  <c r="E64" i="4"/>
  <c r="G64" i="4" s="1"/>
  <c r="E60" i="4"/>
  <c r="G60" i="4" s="1"/>
  <c r="E56" i="4"/>
  <c r="G56" i="4" s="1"/>
  <c r="E52" i="4"/>
  <c r="G52" i="4" s="1"/>
  <c r="E48" i="4"/>
  <c r="G48" i="4" s="1"/>
  <c r="E44" i="4"/>
  <c r="G44" i="4" s="1"/>
  <c r="E40" i="4"/>
  <c r="G40" i="4" s="1"/>
  <c r="E36" i="4"/>
  <c r="G36" i="4" s="1"/>
  <c r="E32" i="4"/>
  <c r="G32" i="4" s="1"/>
  <c r="E28" i="4"/>
  <c r="G28" i="4" s="1"/>
  <c r="E24" i="4"/>
  <c r="G24" i="4" s="1"/>
  <c r="E20" i="4"/>
  <c r="G20" i="4" s="1"/>
  <c r="E16" i="4"/>
  <c r="G16" i="4" s="1"/>
  <c r="E12" i="4"/>
  <c r="G12" i="4" s="1"/>
  <c r="Y21" i="7" a="1"/>
  <c r="Y21" i="7" s="1"/>
  <c r="Y22" i="7" s="1"/>
  <c r="Y17" i="7" a="1"/>
  <c r="Y17" i="7" s="1"/>
  <c r="Y19" i="7" s="1"/>
  <c r="Y24" i="7" s="1"/>
  <c r="X16" i="7"/>
  <c r="X19" i="7" s="1"/>
  <c r="M19" i="9"/>
  <c r="M20" i="9"/>
  <c r="H2" i="25"/>
  <c r="J4" i="25"/>
  <c r="L6" i="25"/>
  <c r="P10" i="25"/>
  <c r="B12" i="25"/>
  <c r="R12" i="25"/>
  <c r="F16" i="25"/>
  <c r="H18" i="25"/>
  <c r="J20" i="25"/>
  <c r="N24" i="25"/>
  <c r="P26" i="25"/>
  <c r="R28" i="25"/>
  <c r="D30" i="25"/>
  <c r="F32" i="25"/>
  <c r="H34" i="25"/>
  <c r="D38" i="25"/>
  <c r="E2" i="25"/>
  <c r="I2" i="25"/>
  <c r="M2" i="25"/>
  <c r="Q2" i="25"/>
  <c r="D3" i="25"/>
  <c r="H3" i="25"/>
  <c r="L3" i="25"/>
  <c r="P3" i="25"/>
  <c r="C4" i="25"/>
  <c r="G4" i="25"/>
  <c r="K4" i="25"/>
  <c r="O4" i="25"/>
  <c r="B5" i="25"/>
  <c r="F5" i="25"/>
  <c r="J5" i="25"/>
  <c r="N5" i="25"/>
  <c r="R5" i="25"/>
  <c r="E6" i="25"/>
  <c r="I6" i="25"/>
  <c r="M6" i="25"/>
  <c r="Q6" i="25"/>
  <c r="D7" i="25"/>
  <c r="H7" i="25"/>
  <c r="L7" i="25"/>
  <c r="P7" i="25"/>
  <c r="C8" i="25"/>
  <c r="G8" i="25"/>
  <c r="K8" i="25"/>
  <c r="O8" i="25"/>
  <c r="B9" i="25"/>
  <c r="F9" i="25"/>
  <c r="J9" i="25"/>
  <c r="N9" i="25"/>
  <c r="R9" i="25"/>
  <c r="E10" i="25"/>
  <c r="I10" i="25"/>
  <c r="M10" i="25"/>
  <c r="Q10" i="25"/>
  <c r="D11" i="25"/>
  <c r="H11" i="25"/>
  <c r="L11" i="25"/>
  <c r="P11" i="25"/>
  <c r="C12" i="25"/>
  <c r="G12" i="25"/>
  <c r="K12" i="25"/>
  <c r="O12" i="25"/>
  <c r="B13" i="25"/>
  <c r="F13" i="25"/>
  <c r="J13" i="25"/>
  <c r="N13" i="25"/>
  <c r="R13" i="25"/>
  <c r="E14" i="25"/>
  <c r="I14" i="25"/>
  <c r="M14" i="25"/>
  <c r="Q14" i="25"/>
  <c r="D15" i="25"/>
  <c r="H15" i="25"/>
  <c r="L15" i="25"/>
  <c r="P15" i="25"/>
  <c r="C16" i="25"/>
  <c r="G16" i="25"/>
  <c r="K16" i="25"/>
  <c r="O16" i="25"/>
  <c r="B17" i="25"/>
  <c r="F17" i="25"/>
  <c r="J17" i="25"/>
  <c r="N17" i="25"/>
  <c r="R17" i="25"/>
  <c r="E18" i="25"/>
  <c r="I18" i="25"/>
  <c r="M18" i="25"/>
  <c r="Q18" i="25"/>
  <c r="D19" i="25"/>
  <c r="H19" i="25"/>
  <c r="L19" i="25"/>
  <c r="P19" i="25"/>
  <c r="C20" i="25"/>
  <c r="G20" i="25"/>
  <c r="K20" i="25"/>
  <c r="O20" i="25"/>
  <c r="B21" i="25"/>
  <c r="F21" i="25"/>
  <c r="J21" i="25"/>
  <c r="N21" i="25"/>
  <c r="R21" i="25"/>
  <c r="E22" i="25"/>
  <c r="I22" i="25"/>
  <c r="M22" i="25"/>
  <c r="Q22" i="25"/>
  <c r="D23" i="25"/>
  <c r="H23" i="25"/>
  <c r="L23" i="25"/>
  <c r="P23" i="25"/>
  <c r="C24" i="25"/>
  <c r="G24" i="25"/>
  <c r="K24" i="25"/>
  <c r="O24" i="25"/>
  <c r="B25" i="25"/>
  <c r="F25" i="25"/>
  <c r="J25" i="25"/>
  <c r="N25" i="25"/>
  <c r="R25" i="25"/>
  <c r="E26" i="25"/>
  <c r="I26" i="25"/>
  <c r="M26" i="25"/>
  <c r="Q26" i="25"/>
  <c r="D27" i="25"/>
  <c r="H27" i="25"/>
  <c r="L27" i="25"/>
  <c r="P27" i="25"/>
  <c r="C28" i="25"/>
  <c r="G28" i="25"/>
  <c r="K28" i="25"/>
  <c r="O28" i="25"/>
  <c r="B29" i="25"/>
  <c r="F29" i="25"/>
  <c r="J29" i="25"/>
  <c r="N29" i="25"/>
  <c r="R29" i="25"/>
  <c r="E30" i="25"/>
  <c r="I30" i="25"/>
  <c r="M30" i="25"/>
  <c r="Q30" i="25"/>
  <c r="D31" i="25"/>
  <c r="H31" i="25"/>
  <c r="L31" i="25"/>
  <c r="P31" i="25"/>
  <c r="C32" i="25"/>
  <c r="G32" i="25"/>
  <c r="K32" i="25"/>
  <c r="O32" i="25"/>
  <c r="B33" i="25"/>
  <c r="F33" i="25"/>
  <c r="F37" i="25"/>
  <c r="D43" i="25"/>
  <c r="B57" i="25"/>
  <c r="J65" i="25"/>
  <c r="H79" i="25"/>
  <c r="P87" i="25"/>
  <c r="D14" i="25"/>
  <c r="L22" i="25"/>
  <c r="C2" i="25"/>
  <c r="G2" i="25"/>
  <c r="K2" i="25"/>
  <c r="O2" i="25"/>
  <c r="B3" i="25"/>
  <c r="F3" i="25"/>
  <c r="J3" i="25"/>
  <c r="N3" i="25"/>
  <c r="R3" i="25"/>
  <c r="E4" i="25"/>
  <c r="I4" i="25"/>
  <c r="M4" i="25"/>
  <c r="Q4" i="25"/>
  <c r="D5" i="25"/>
  <c r="H5" i="25"/>
  <c r="L5" i="25"/>
  <c r="P5" i="25"/>
  <c r="C6" i="25"/>
  <c r="G6" i="25"/>
  <c r="K6" i="25"/>
  <c r="O6" i="25"/>
  <c r="B7" i="25"/>
  <c r="F7" i="25"/>
  <c r="J7" i="25"/>
  <c r="N7" i="25"/>
  <c r="R7" i="25"/>
  <c r="E8" i="25"/>
  <c r="I8" i="25"/>
  <c r="M8" i="25"/>
  <c r="Q8" i="25"/>
  <c r="D9" i="25"/>
  <c r="H9" i="25"/>
  <c r="L9" i="25"/>
  <c r="P9" i="25"/>
  <c r="C10" i="25"/>
  <c r="G10" i="25"/>
  <c r="K10" i="25"/>
  <c r="O10" i="25"/>
  <c r="B11" i="25"/>
  <c r="F11" i="25"/>
  <c r="J11" i="25"/>
  <c r="N11" i="25"/>
  <c r="R11" i="25"/>
  <c r="E12" i="25"/>
  <c r="I12" i="25"/>
  <c r="M12" i="25"/>
  <c r="Q12" i="25"/>
  <c r="D13" i="25"/>
  <c r="H13" i="25"/>
  <c r="L13" i="25"/>
  <c r="P13" i="25"/>
  <c r="C14" i="25"/>
  <c r="G14" i="25"/>
  <c r="K14" i="25"/>
  <c r="O14" i="25"/>
  <c r="B15" i="25"/>
  <c r="F15" i="25"/>
  <c r="J15" i="25"/>
  <c r="N15" i="25"/>
  <c r="R15" i="25"/>
  <c r="E16" i="25"/>
  <c r="I16" i="25"/>
  <c r="M16" i="25"/>
  <c r="Q16" i="25"/>
  <c r="D17" i="25"/>
  <c r="H17" i="25"/>
  <c r="L17" i="25"/>
  <c r="P17" i="25"/>
  <c r="C18" i="25"/>
  <c r="G18" i="25"/>
  <c r="K18" i="25"/>
  <c r="O18" i="25"/>
  <c r="B19" i="25"/>
  <c r="F19" i="25"/>
  <c r="J19" i="25"/>
  <c r="N19" i="25"/>
  <c r="R19" i="25"/>
  <c r="E20" i="25"/>
  <c r="I20" i="25"/>
  <c r="M20" i="25"/>
  <c r="Q20" i="25"/>
  <c r="D21" i="25"/>
  <c r="H21" i="25"/>
  <c r="L21" i="25"/>
  <c r="P21" i="25"/>
  <c r="C22" i="25"/>
  <c r="G22" i="25"/>
  <c r="K22" i="25"/>
  <c r="O22" i="25"/>
  <c r="B23" i="25"/>
  <c r="F23" i="25"/>
  <c r="J23" i="25"/>
  <c r="N23" i="25"/>
  <c r="R23" i="25"/>
  <c r="E24" i="25"/>
  <c r="I24" i="25"/>
  <c r="M24" i="25"/>
  <c r="Q24" i="25"/>
  <c r="D25" i="25"/>
  <c r="H25" i="25"/>
  <c r="L25" i="25"/>
  <c r="P25" i="25"/>
  <c r="C26" i="25"/>
  <c r="W26" i="25" s="1"/>
  <c r="G26" i="25"/>
  <c r="K26" i="25"/>
  <c r="O26" i="25"/>
  <c r="B27" i="25"/>
  <c r="F27" i="25"/>
  <c r="J27" i="25"/>
  <c r="N27" i="25"/>
  <c r="R27" i="25"/>
  <c r="E28" i="25"/>
  <c r="I28" i="25"/>
  <c r="M28" i="25"/>
  <c r="Q28" i="25"/>
  <c r="D29" i="25"/>
  <c r="H29" i="25"/>
  <c r="L29" i="25"/>
  <c r="P29" i="25"/>
  <c r="C30" i="25"/>
  <c r="G30" i="25"/>
  <c r="K30" i="25"/>
  <c r="O30" i="25"/>
  <c r="B31" i="25"/>
  <c r="F31" i="25"/>
  <c r="J31" i="25"/>
  <c r="N31" i="25"/>
  <c r="R31" i="25"/>
  <c r="E32" i="25"/>
  <c r="I32" i="25"/>
  <c r="M32" i="25"/>
  <c r="Q32" i="25"/>
  <c r="D33" i="25"/>
  <c r="H33" i="25"/>
  <c r="L33" i="25"/>
  <c r="P33" i="25"/>
  <c r="C34" i="25"/>
  <c r="G34" i="25"/>
  <c r="K34" i="25"/>
  <c r="O34" i="25"/>
  <c r="B35" i="25"/>
  <c r="F35" i="25"/>
  <c r="J35" i="25"/>
  <c r="N35" i="25"/>
  <c r="R35" i="25"/>
  <c r="E36" i="25"/>
  <c r="I36" i="25"/>
  <c r="M36" i="25"/>
  <c r="Q36" i="25"/>
  <c r="D37" i="25"/>
  <c r="H37" i="25"/>
  <c r="L37" i="25"/>
  <c r="P37" i="25"/>
  <c r="C38" i="25"/>
  <c r="G38" i="25"/>
  <c r="K38" i="25"/>
  <c r="O38" i="25"/>
  <c r="B39" i="25"/>
  <c r="F39" i="25"/>
  <c r="J39" i="25"/>
  <c r="N39" i="25"/>
  <c r="R39" i="25"/>
  <c r="E40" i="25"/>
  <c r="I40" i="25"/>
  <c r="M40" i="25"/>
  <c r="Q40" i="25"/>
  <c r="D41" i="25"/>
  <c r="H41" i="25"/>
  <c r="L41" i="25"/>
  <c r="P41" i="25"/>
  <c r="C42" i="25"/>
  <c r="G42" i="25"/>
  <c r="K42" i="25"/>
  <c r="O42" i="25"/>
  <c r="B43" i="25"/>
  <c r="F43" i="25"/>
  <c r="J43" i="25"/>
  <c r="N43" i="25"/>
  <c r="R43" i="25"/>
  <c r="E44" i="25"/>
  <c r="I44" i="25"/>
  <c r="M44" i="25"/>
  <c r="Q44" i="25"/>
  <c r="D45" i="25"/>
  <c r="H45" i="25"/>
  <c r="L45" i="25"/>
  <c r="P45" i="25"/>
  <c r="C46" i="25"/>
  <c r="G46" i="25"/>
  <c r="K46" i="25"/>
  <c r="O46" i="25"/>
  <c r="B47" i="25"/>
  <c r="F47" i="25"/>
  <c r="J47" i="25"/>
  <c r="N47" i="25"/>
  <c r="R47" i="25"/>
  <c r="E48" i="25"/>
  <c r="I48" i="25"/>
  <c r="M48" i="25"/>
  <c r="Q48" i="25"/>
  <c r="D49" i="25"/>
  <c r="H49" i="25"/>
  <c r="L49" i="25"/>
  <c r="P49" i="25"/>
  <c r="C50" i="25"/>
  <c r="G50" i="25"/>
  <c r="K50" i="25"/>
  <c r="O50" i="25"/>
  <c r="B51" i="25"/>
  <c r="F51" i="25"/>
  <c r="J51" i="25"/>
  <c r="N51" i="25"/>
  <c r="R51" i="25"/>
  <c r="E52" i="25"/>
  <c r="I52" i="25"/>
  <c r="M52" i="25"/>
  <c r="Q52" i="25"/>
  <c r="D53" i="25"/>
  <c r="H53" i="25"/>
  <c r="L53" i="25"/>
  <c r="P53" i="25"/>
  <c r="C54" i="25"/>
  <c r="G54" i="25"/>
  <c r="K54" i="25"/>
  <c r="O54" i="25"/>
  <c r="B55" i="25"/>
  <c r="F55" i="25"/>
  <c r="J55" i="25"/>
  <c r="N55" i="25"/>
  <c r="R55" i="25"/>
  <c r="E56" i="25"/>
  <c r="I56" i="25"/>
  <c r="M56" i="25"/>
  <c r="Q56" i="25"/>
  <c r="D57" i="25"/>
  <c r="H57" i="25"/>
  <c r="L57" i="25"/>
  <c r="P57" i="25"/>
  <c r="C58" i="25"/>
  <c r="G58" i="25"/>
  <c r="K58" i="25"/>
  <c r="O58" i="25"/>
  <c r="B59" i="25"/>
  <c r="F59" i="25"/>
  <c r="J59" i="25"/>
  <c r="N59" i="25"/>
  <c r="R59" i="25"/>
  <c r="E60" i="25"/>
  <c r="I60" i="25"/>
  <c r="M60" i="25"/>
  <c r="Q60" i="25"/>
  <c r="D61" i="25"/>
  <c r="H61" i="25"/>
  <c r="L61" i="25"/>
  <c r="P61" i="25"/>
  <c r="C62" i="25"/>
  <c r="G62" i="25"/>
  <c r="K62" i="25"/>
  <c r="B63" i="25"/>
  <c r="F63" i="25"/>
  <c r="J63" i="25"/>
  <c r="N63" i="25"/>
  <c r="R63" i="25"/>
  <c r="E64" i="25"/>
  <c r="I64" i="25"/>
  <c r="M64" i="25"/>
  <c r="Q64" i="25"/>
  <c r="D65" i="25"/>
  <c r="H65" i="25"/>
  <c r="L65" i="25"/>
  <c r="P65" i="25"/>
  <c r="C66" i="25"/>
  <c r="G66" i="25"/>
  <c r="K66" i="25"/>
  <c r="O66" i="25"/>
  <c r="B67" i="25"/>
  <c r="F67" i="25"/>
  <c r="E68" i="25"/>
  <c r="M76" i="25"/>
  <c r="C82" i="25"/>
  <c r="B107" i="25"/>
  <c r="N8" i="25"/>
  <c r="B28" i="25"/>
  <c r="J67" i="25"/>
  <c r="N67" i="25"/>
  <c r="R67" i="25"/>
  <c r="I68" i="25"/>
  <c r="M68" i="25"/>
  <c r="Q68" i="25"/>
  <c r="D69" i="25"/>
  <c r="H69" i="25"/>
  <c r="L69" i="25"/>
  <c r="P69" i="25"/>
  <c r="C70" i="25"/>
  <c r="G70" i="25"/>
  <c r="K70" i="25"/>
  <c r="O70" i="25"/>
  <c r="B71" i="25"/>
  <c r="F71" i="25"/>
  <c r="J71" i="25"/>
  <c r="N71" i="25"/>
  <c r="R71" i="25"/>
  <c r="E72" i="25"/>
  <c r="I72" i="25"/>
  <c r="M72" i="25"/>
  <c r="Q72" i="25"/>
  <c r="D73" i="25"/>
  <c r="H73" i="25"/>
  <c r="L73" i="25"/>
  <c r="P73" i="25"/>
  <c r="C74" i="25"/>
  <c r="G74" i="25"/>
  <c r="K74" i="25"/>
  <c r="O74" i="25"/>
  <c r="B75" i="25"/>
  <c r="F75" i="25"/>
  <c r="J75" i="25"/>
  <c r="N75" i="25"/>
  <c r="R75" i="25"/>
  <c r="E76" i="25"/>
  <c r="I76" i="25"/>
  <c r="Q76" i="25"/>
  <c r="D77" i="25"/>
  <c r="H77" i="25"/>
  <c r="L77" i="25"/>
  <c r="P77" i="25"/>
  <c r="C78" i="25"/>
  <c r="G78" i="25"/>
  <c r="K78" i="25"/>
  <c r="O78" i="25"/>
  <c r="B79" i="25"/>
  <c r="F79" i="25"/>
  <c r="J79" i="25"/>
  <c r="N79" i="25"/>
  <c r="R79" i="25"/>
  <c r="E80" i="25"/>
  <c r="I80" i="25"/>
  <c r="M80" i="25"/>
  <c r="Q80" i="25"/>
  <c r="D81" i="25"/>
  <c r="H81" i="25"/>
  <c r="L81" i="25"/>
  <c r="P81" i="25"/>
  <c r="G82" i="25"/>
  <c r="K82" i="25"/>
  <c r="O82" i="25"/>
  <c r="B83" i="25"/>
  <c r="F83" i="25"/>
  <c r="J83" i="25"/>
  <c r="N83" i="25"/>
  <c r="R83" i="25"/>
  <c r="E84" i="25"/>
  <c r="I84" i="25"/>
  <c r="M84" i="25"/>
  <c r="Q84" i="25"/>
  <c r="D85" i="25"/>
  <c r="H85" i="25"/>
  <c r="L85" i="25"/>
  <c r="P85" i="25"/>
  <c r="C86" i="25"/>
  <c r="G86" i="25"/>
  <c r="K86" i="25"/>
  <c r="O86" i="25"/>
  <c r="B87" i="25"/>
  <c r="F87" i="25"/>
  <c r="J87" i="25"/>
  <c r="N87" i="25"/>
  <c r="R87" i="25"/>
  <c r="E88" i="25"/>
  <c r="I88" i="25"/>
  <c r="M88" i="25"/>
  <c r="Q88" i="25"/>
  <c r="D89" i="25"/>
  <c r="H89" i="25"/>
  <c r="L89" i="25"/>
  <c r="P89" i="25"/>
  <c r="C90" i="25"/>
  <c r="G90" i="25"/>
  <c r="K90" i="25"/>
  <c r="O90" i="25"/>
  <c r="B91" i="25"/>
  <c r="F91" i="25"/>
  <c r="J91" i="25"/>
  <c r="N91" i="25"/>
  <c r="R91" i="25"/>
  <c r="E92" i="25"/>
  <c r="I92" i="25"/>
  <c r="M92" i="25"/>
  <c r="Q92" i="25"/>
  <c r="D93" i="25"/>
  <c r="H93" i="25"/>
  <c r="L93" i="25"/>
  <c r="P93" i="25"/>
  <c r="C94" i="25"/>
  <c r="G94" i="25"/>
  <c r="K94" i="25"/>
  <c r="O94" i="25"/>
  <c r="B95" i="25"/>
  <c r="F95" i="25"/>
  <c r="J95" i="25"/>
  <c r="N95" i="25"/>
  <c r="R95" i="25"/>
  <c r="E96" i="25"/>
  <c r="I96" i="25"/>
  <c r="M96" i="25"/>
  <c r="Q96" i="25"/>
  <c r="D97" i="25"/>
  <c r="H97" i="25"/>
  <c r="L97" i="25"/>
  <c r="P97" i="25"/>
  <c r="C98" i="25"/>
  <c r="G98" i="25"/>
  <c r="K98" i="25"/>
  <c r="O98" i="25"/>
  <c r="B99" i="25"/>
  <c r="F99" i="25"/>
  <c r="J99" i="25"/>
  <c r="N99" i="25"/>
  <c r="R99" i="25"/>
  <c r="E100" i="25"/>
  <c r="I100" i="25"/>
  <c r="M100" i="25"/>
  <c r="Q100" i="25"/>
  <c r="D101" i="25"/>
  <c r="H101" i="25"/>
  <c r="L101" i="25"/>
  <c r="P101" i="25"/>
  <c r="C102" i="25"/>
  <c r="G102" i="25"/>
  <c r="K102" i="25"/>
  <c r="O102" i="25"/>
  <c r="B103" i="25"/>
  <c r="F103" i="25"/>
  <c r="J103" i="25"/>
  <c r="N103" i="25"/>
  <c r="R103" i="25"/>
  <c r="E104" i="25"/>
  <c r="I104" i="25"/>
  <c r="M104" i="25"/>
  <c r="Q104" i="25"/>
  <c r="D105" i="25"/>
  <c r="H105" i="25"/>
  <c r="L105" i="25"/>
  <c r="P105" i="25"/>
  <c r="C106" i="25"/>
  <c r="G106" i="25"/>
  <c r="K106" i="25"/>
  <c r="O106" i="25"/>
  <c r="F107" i="25"/>
  <c r="J107" i="25"/>
  <c r="N107" i="25"/>
  <c r="R107" i="25"/>
  <c r="E108" i="25"/>
  <c r="I108" i="25"/>
  <c r="M108" i="25"/>
  <c r="Q108" i="25"/>
  <c r="D109" i="25"/>
  <c r="H109" i="25"/>
  <c r="L109" i="25"/>
  <c r="P109" i="25"/>
  <c r="C110" i="25"/>
  <c r="G110" i="25"/>
  <c r="K110" i="25"/>
  <c r="O110" i="25"/>
  <c r="B111" i="25"/>
  <c r="F111" i="25"/>
  <c r="J111" i="25"/>
  <c r="N111" i="25"/>
  <c r="R111" i="25"/>
  <c r="E112" i="25"/>
  <c r="I112" i="25"/>
  <c r="M112" i="25"/>
  <c r="Q112" i="25"/>
  <c r="D113" i="25"/>
  <c r="H113" i="25"/>
  <c r="L113" i="25"/>
  <c r="P113" i="25"/>
  <c r="C114" i="25"/>
  <c r="G114" i="25"/>
  <c r="K114" i="25"/>
  <c r="O114" i="25"/>
  <c r="B115" i="25"/>
  <c r="F115" i="25"/>
  <c r="J115" i="25"/>
  <c r="N115" i="25"/>
  <c r="R115" i="25"/>
  <c r="E116" i="25"/>
  <c r="I116" i="25"/>
  <c r="M116" i="25"/>
  <c r="Q116" i="25"/>
  <c r="D117" i="25"/>
  <c r="H117" i="25"/>
  <c r="L117" i="25"/>
  <c r="P117" i="25"/>
  <c r="C118" i="25"/>
  <c r="G118" i="25"/>
  <c r="K118" i="25"/>
  <c r="O118" i="25"/>
  <c r="B119" i="25"/>
  <c r="F119" i="25"/>
  <c r="J119" i="25"/>
  <c r="N119" i="25"/>
  <c r="R119" i="25"/>
  <c r="E120" i="25"/>
  <c r="I120" i="25"/>
  <c r="M120" i="25"/>
  <c r="Q120" i="25"/>
  <c r="D121" i="25"/>
  <c r="H121" i="25"/>
  <c r="L121" i="25"/>
  <c r="P121" i="25"/>
  <c r="C122" i="25"/>
  <c r="G122" i="25"/>
  <c r="K122" i="25"/>
  <c r="O122" i="25"/>
  <c r="B123" i="25"/>
  <c r="F123" i="25"/>
  <c r="J123" i="25"/>
  <c r="N123" i="25"/>
  <c r="R123" i="25"/>
  <c r="E124" i="25"/>
  <c r="I124" i="25"/>
  <c r="M124" i="25"/>
  <c r="Q124" i="25"/>
  <c r="D125" i="25"/>
  <c r="H125" i="25"/>
  <c r="L125" i="25"/>
  <c r="P125" i="25"/>
  <c r="C126" i="25"/>
  <c r="G126" i="25"/>
  <c r="K126" i="25"/>
  <c r="O126" i="25"/>
  <c r="B127" i="25"/>
  <c r="F127" i="25"/>
  <c r="J127" i="25"/>
  <c r="N127" i="25"/>
  <c r="R127" i="25"/>
  <c r="E128" i="25"/>
  <c r="I128" i="25"/>
  <c r="M128" i="25"/>
  <c r="Q128" i="25"/>
  <c r="D129" i="25"/>
  <c r="H129" i="25"/>
  <c r="L129" i="25"/>
  <c r="P129" i="25"/>
  <c r="C130" i="25"/>
  <c r="G130" i="25"/>
  <c r="K130" i="25"/>
  <c r="O130" i="25"/>
  <c r="B131" i="25"/>
  <c r="F131" i="25"/>
  <c r="J131" i="25"/>
  <c r="N131" i="25"/>
  <c r="R131" i="25"/>
  <c r="E132" i="25"/>
  <c r="I132" i="25"/>
  <c r="M132" i="25"/>
  <c r="Q132" i="25"/>
  <c r="D133" i="25"/>
  <c r="H133" i="25"/>
  <c r="L133" i="25"/>
  <c r="P133" i="25"/>
  <c r="C134" i="25"/>
  <c r="G134" i="25"/>
  <c r="K134" i="25"/>
  <c r="O134" i="25"/>
  <c r="B135" i="25"/>
  <c r="F135" i="25"/>
  <c r="J135" i="25"/>
  <c r="N135" i="25"/>
  <c r="R135" i="25"/>
  <c r="E136" i="25"/>
  <c r="I136" i="25"/>
  <c r="M136" i="25"/>
  <c r="Q136" i="25"/>
  <c r="D137" i="25"/>
  <c r="H137" i="25"/>
  <c r="L137" i="25"/>
  <c r="P137" i="25"/>
  <c r="C138" i="25"/>
  <c r="G138" i="25"/>
  <c r="K138" i="25"/>
  <c r="O138" i="25"/>
  <c r="B139" i="25"/>
  <c r="F139" i="25"/>
  <c r="J139" i="25"/>
  <c r="N139" i="25"/>
  <c r="R139" i="25"/>
  <c r="E140" i="25"/>
  <c r="I140" i="25"/>
  <c r="M140" i="25"/>
  <c r="Q140" i="25"/>
  <c r="D141" i="25"/>
  <c r="H141" i="25"/>
  <c r="L141" i="25"/>
  <c r="P141" i="25"/>
  <c r="C142" i="25"/>
  <c r="G142" i="25"/>
  <c r="K142" i="25"/>
  <c r="O142" i="25"/>
  <c r="B143" i="25"/>
  <c r="F143" i="25"/>
  <c r="J143" i="25"/>
  <c r="N143" i="25"/>
  <c r="R143" i="25"/>
  <c r="E144" i="25"/>
  <c r="D2" i="25"/>
  <c r="L2" i="25"/>
  <c r="P2" i="25"/>
  <c r="C3" i="25"/>
  <c r="G3" i="25"/>
  <c r="K3" i="25"/>
  <c r="O3" i="25"/>
  <c r="B4" i="25"/>
  <c r="F4" i="25"/>
  <c r="N4" i="25"/>
  <c r="R4" i="25"/>
  <c r="E5" i="25"/>
  <c r="I5" i="25"/>
  <c r="M5" i="25"/>
  <c r="Q5" i="25"/>
  <c r="D6" i="25"/>
  <c r="H6" i="25"/>
  <c r="P6" i="25"/>
  <c r="C7" i="25"/>
  <c r="G7" i="25"/>
  <c r="K7" i="25"/>
  <c r="O7" i="25"/>
  <c r="B8" i="25"/>
  <c r="F8" i="25"/>
  <c r="J8" i="25"/>
  <c r="R8" i="25"/>
  <c r="E9" i="25"/>
  <c r="I9" i="25"/>
  <c r="M9" i="25"/>
  <c r="Q9" i="25"/>
  <c r="D10" i="25"/>
  <c r="H10" i="25"/>
  <c r="L10" i="25"/>
  <c r="C11" i="25"/>
  <c r="G11" i="25"/>
  <c r="K11" i="25"/>
  <c r="O11" i="25"/>
  <c r="F12" i="25"/>
  <c r="J12" i="25"/>
  <c r="N12" i="25"/>
  <c r="E13" i="25"/>
  <c r="I13" i="25"/>
  <c r="M13" i="25"/>
  <c r="Q13" i="25"/>
  <c r="H14" i="25"/>
  <c r="L14" i="25"/>
  <c r="P14" i="25"/>
  <c r="C15" i="25"/>
  <c r="G15" i="25"/>
  <c r="K15" i="25"/>
  <c r="O15" i="25"/>
  <c r="B16" i="25"/>
  <c r="J16" i="25"/>
  <c r="N16" i="25"/>
  <c r="R16" i="25"/>
  <c r="E17" i="25"/>
  <c r="I17" i="25"/>
  <c r="M17" i="25"/>
  <c r="Q17" i="25"/>
  <c r="D18" i="25"/>
  <c r="L18" i="25"/>
  <c r="P18" i="25"/>
  <c r="C19" i="25"/>
  <c r="G19" i="25"/>
  <c r="K19" i="25"/>
  <c r="O19" i="25"/>
  <c r="B20" i="25"/>
  <c r="F20" i="25"/>
  <c r="N20" i="25"/>
  <c r="R20" i="25"/>
  <c r="E21" i="25"/>
  <c r="I21" i="25"/>
  <c r="M21" i="25"/>
  <c r="Q21" i="25"/>
  <c r="D22" i="25"/>
  <c r="H22" i="25"/>
  <c r="P22" i="25"/>
  <c r="C23" i="25"/>
  <c r="G23" i="25"/>
  <c r="K23" i="25"/>
  <c r="O23" i="25"/>
  <c r="B24" i="25"/>
  <c r="F24" i="25"/>
  <c r="J24" i="25"/>
  <c r="R24" i="25"/>
  <c r="E25" i="25"/>
  <c r="I25" i="25"/>
  <c r="M25" i="25"/>
  <c r="Q25" i="25"/>
  <c r="D26" i="25"/>
  <c r="H26" i="25"/>
  <c r="L26" i="25"/>
  <c r="C27" i="25"/>
  <c r="G27" i="25"/>
  <c r="K27" i="25"/>
  <c r="O27" i="25"/>
  <c r="F28" i="25"/>
  <c r="J28" i="25"/>
  <c r="N28" i="25"/>
  <c r="E29" i="25"/>
  <c r="I29" i="25"/>
  <c r="M29" i="25"/>
  <c r="Q29" i="25"/>
  <c r="H30" i="25"/>
  <c r="L30" i="25"/>
  <c r="P30" i="25"/>
  <c r="C31" i="25"/>
  <c r="G31" i="25"/>
  <c r="K31" i="25"/>
  <c r="O31" i="25"/>
  <c r="B32" i="25"/>
  <c r="J32" i="25"/>
  <c r="N32" i="25"/>
  <c r="R32" i="25"/>
  <c r="E33" i="25"/>
  <c r="I33" i="25"/>
  <c r="M33" i="25"/>
  <c r="Q33" i="25"/>
  <c r="D34" i="25"/>
  <c r="L34" i="25"/>
  <c r="P34" i="25"/>
  <c r="C35" i="25"/>
  <c r="G35" i="25"/>
  <c r="K35" i="25"/>
  <c r="O35" i="25"/>
  <c r="B36" i="25"/>
  <c r="F36" i="25"/>
  <c r="N36" i="25"/>
  <c r="R36" i="25"/>
  <c r="E37" i="25"/>
  <c r="I37" i="25"/>
  <c r="M37" i="25"/>
  <c r="Q37" i="25"/>
  <c r="H38" i="25"/>
  <c r="L38" i="25"/>
  <c r="P38" i="25"/>
  <c r="C39" i="25"/>
  <c r="G39" i="25"/>
  <c r="K39" i="25"/>
  <c r="O39" i="25"/>
  <c r="B40" i="25"/>
  <c r="F40" i="25"/>
  <c r="J40" i="25"/>
  <c r="N40" i="25"/>
  <c r="E41" i="25"/>
  <c r="I41" i="25"/>
  <c r="M41" i="25"/>
  <c r="Q41" i="25"/>
  <c r="D42" i="25"/>
  <c r="H42" i="25"/>
  <c r="L42" i="25"/>
  <c r="P42" i="25"/>
  <c r="C43" i="25"/>
  <c r="G43" i="25"/>
  <c r="K43" i="25"/>
  <c r="O43" i="25"/>
  <c r="B44" i="25"/>
  <c r="F44" i="25"/>
  <c r="J44" i="25"/>
  <c r="N44" i="25"/>
  <c r="R44" i="25"/>
  <c r="E45" i="25"/>
  <c r="I45" i="25"/>
  <c r="M45" i="25"/>
  <c r="Q45" i="25"/>
  <c r="D46" i="25"/>
  <c r="H46" i="25"/>
  <c r="L46" i="25"/>
  <c r="P46" i="25"/>
  <c r="C47" i="25"/>
  <c r="G47" i="25"/>
  <c r="K47" i="25"/>
  <c r="O47" i="25"/>
  <c r="B48" i="25"/>
  <c r="F48" i="25"/>
  <c r="J48" i="25"/>
  <c r="N48" i="25"/>
  <c r="R48" i="25"/>
  <c r="E49" i="25"/>
  <c r="I49" i="25"/>
  <c r="M49" i="25"/>
  <c r="Q49" i="25"/>
  <c r="D50" i="25"/>
  <c r="H50" i="25"/>
  <c r="L50" i="25"/>
  <c r="P50" i="25"/>
  <c r="C51" i="25"/>
  <c r="G51" i="25"/>
  <c r="K51" i="25"/>
  <c r="O51" i="25"/>
  <c r="B52" i="25"/>
  <c r="F52" i="25"/>
  <c r="J52" i="25"/>
  <c r="N52" i="25"/>
  <c r="R52" i="25"/>
  <c r="E53" i="25"/>
  <c r="I53" i="25"/>
  <c r="M53" i="25"/>
  <c r="Q53" i="25"/>
  <c r="D54" i="25"/>
  <c r="H54" i="25"/>
  <c r="L54" i="25"/>
  <c r="P54" i="25"/>
  <c r="C55" i="25"/>
  <c r="G55" i="25"/>
  <c r="K55" i="25"/>
  <c r="O55" i="25"/>
  <c r="B56" i="25"/>
  <c r="F56" i="25"/>
  <c r="J56" i="25"/>
  <c r="N56" i="25"/>
  <c r="R56" i="25"/>
  <c r="E57" i="25"/>
  <c r="I57" i="25"/>
  <c r="M57" i="25"/>
  <c r="Q57" i="25"/>
  <c r="D58" i="25"/>
  <c r="H58" i="25"/>
  <c r="L58" i="25"/>
  <c r="P58" i="25"/>
  <c r="C59" i="25"/>
  <c r="G59" i="25"/>
  <c r="K59" i="25"/>
  <c r="O59" i="25"/>
  <c r="B60" i="25"/>
  <c r="F60" i="25"/>
  <c r="J60" i="25"/>
  <c r="N60" i="25"/>
  <c r="R60" i="25"/>
  <c r="E61" i="25"/>
  <c r="I61" i="25"/>
  <c r="M61" i="25"/>
  <c r="Q61" i="25"/>
  <c r="D62" i="25"/>
  <c r="H62" i="25"/>
  <c r="L62" i="25"/>
  <c r="P62" i="25"/>
  <c r="C63" i="25"/>
  <c r="G63" i="25"/>
  <c r="K63" i="25"/>
  <c r="O63" i="25"/>
  <c r="B64" i="25"/>
  <c r="F64" i="25"/>
  <c r="J64" i="25"/>
  <c r="N64" i="25"/>
  <c r="R64" i="25"/>
  <c r="E65" i="25"/>
  <c r="I65" i="25"/>
  <c r="M65" i="25"/>
  <c r="Q65" i="25"/>
  <c r="D66" i="25"/>
  <c r="H66" i="25"/>
  <c r="L66" i="25"/>
  <c r="P66" i="25"/>
  <c r="C67" i="25"/>
  <c r="G67" i="25"/>
  <c r="K67" i="25"/>
  <c r="O67" i="25"/>
  <c r="J33" i="25"/>
  <c r="N33" i="25"/>
  <c r="R33" i="25"/>
  <c r="E34" i="25"/>
  <c r="I34" i="25"/>
  <c r="M34" i="25"/>
  <c r="Q34" i="25"/>
  <c r="D35" i="25"/>
  <c r="H35" i="25"/>
  <c r="L35" i="25"/>
  <c r="P35" i="25"/>
  <c r="C36" i="25"/>
  <c r="G36" i="25"/>
  <c r="K36" i="25"/>
  <c r="O36" i="25"/>
  <c r="B37" i="25"/>
  <c r="J37" i="25"/>
  <c r="N37" i="25"/>
  <c r="R37" i="25"/>
  <c r="E38" i="25"/>
  <c r="I38" i="25"/>
  <c r="M38" i="25"/>
  <c r="Q38" i="25"/>
  <c r="D39" i="25"/>
  <c r="H39" i="25"/>
  <c r="L39" i="25"/>
  <c r="P39" i="25"/>
  <c r="C40" i="25"/>
  <c r="G40" i="25"/>
  <c r="K40" i="25"/>
  <c r="O40" i="25"/>
  <c r="B41" i="25"/>
  <c r="F41" i="25"/>
  <c r="J41" i="25"/>
  <c r="N41" i="25"/>
  <c r="R41" i="25"/>
  <c r="E42" i="25"/>
  <c r="I42" i="25"/>
  <c r="M42" i="25"/>
  <c r="Q42" i="25"/>
  <c r="H43" i="25"/>
  <c r="L43" i="25"/>
  <c r="P43" i="25"/>
  <c r="C44" i="25"/>
  <c r="G44" i="25"/>
  <c r="K44" i="25"/>
  <c r="O44" i="25"/>
  <c r="B45" i="25"/>
  <c r="F45" i="25"/>
  <c r="J45" i="25"/>
  <c r="N45" i="25"/>
  <c r="R45" i="25"/>
  <c r="E46" i="25"/>
  <c r="I46" i="25"/>
  <c r="M46" i="25"/>
  <c r="Q46" i="25"/>
  <c r="D47" i="25"/>
  <c r="H47" i="25"/>
  <c r="L47" i="25"/>
  <c r="P47" i="25"/>
  <c r="C48" i="25"/>
  <c r="G48" i="25"/>
  <c r="K48" i="25"/>
  <c r="O48" i="25"/>
  <c r="B49" i="25"/>
  <c r="F49" i="25"/>
  <c r="J49" i="25"/>
  <c r="N49" i="25"/>
  <c r="R49" i="25"/>
  <c r="E50" i="25"/>
  <c r="I50" i="25"/>
  <c r="M50" i="25"/>
  <c r="Q50" i="25"/>
  <c r="D51" i="25"/>
  <c r="H51" i="25"/>
  <c r="P51" i="25"/>
  <c r="C52" i="25"/>
  <c r="G52" i="25"/>
  <c r="K52" i="25"/>
  <c r="O52" i="25"/>
  <c r="B53" i="25"/>
  <c r="F53" i="25"/>
  <c r="J53" i="25"/>
  <c r="N53" i="25"/>
  <c r="R53" i="25"/>
  <c r="E54" i="25"/>
  <c r="I54" i="25"/>
  <c r="M54" i="25"/>
  <c r="Q54" i="25"/>
  <c r="D55" i="25"/>
  <c r="H55" i="25"/>
  <c r="L55" i="25"/>
  <c r="P55" i="25"/>
  <c r="C56" i="25"/>
  <c r="G56" i="25"/>
  <c r="K56" i="25"/>
  <c r="O56" i="25"/>
  <c r="F57" i="25"/>
  <c r="J57" i="25"/>
  <c r="N57" i="25"/>
  <c r="R57" i="25"/>
  <c r="E58" i="25"/>
  <c r="I58" i="25"/>
  <c r="M58" i="25"/>
  <c r="Q58" i="25"/>
  <c r="D59" i="25"/>
  <c r="H59" i="25"/>
  <c r="L59" i="25"/>
  <c r="P59" i="25"/>
  <c r="C60" i="25"/>
  <c r="G60" i="25"/>
  <c r="K60" i="25"/>
  <c r="O60" i="25"/>
  <c r="B61" i="25"/>
  <c r="F61" i="25"/>
  <c r="J61" i="25"/>
  <c r="N61" i="25"/>
  <c r="R61" i="25"/>
  <c r="E62" i="25"/>
  <c r="I62" i="25"/>
  <c r="M62" i="25"/>
  <c r="Q62" i="25"/>
  <c r="D63" i="25"/>
  <c r="H63" i="25"/>
  <c r="L63" i="25"/>
  <c r="P63" i="25"/>
  <c r="C64" i="25"/>
  <c r="G64" i="25"/>
  <c r="K64" i="25"/>
  <c r="O64" i="25"/>
  <c r="B65" i="25"/>
  <c r="F65" i="25"/>
  <c r="N65" i="25"/>
  <c r="R65" i="25"/>
  <c r="E66" i="25"/>
  <c r="I66" i="25"/>
  <c r="M66" i="25"/>
  <c r="Q66" i="25"/>
  <c r="D67" i="25"/>
  <c r="H67" i="25"/>
  <c r="L67" i="25"/>
  <c r="P67" i="25"/>
  <c r="C68" i="25"/>
  <c r="G68" i="25"/>
  <c r="K68" i="25"/>
  <c r="O68" i="25"/>
  <c r="B69" i="25"/>
  <c r="F69" i="25"/>
  <c r="J69" i="25"/>
  <c r="N69" i="25"/>
  <c r="R69" i="25"/>
  <c r="E70" i="25"/>
  <c r="I70" i="25"/>
  <c r="M70" i="25"/>
  <c r="Q70" i="25"/>
  <c r="D71" i="25"/>
  <c r="H71" i="25"/>
  <c r="L71" i="25"/>
  <c r="P71" i="25"/>
  <c r="C72" i="25"/>
  <c r="G72" i="25"/>
  <c r="K72" i="25"/>
  <c r="O72" i="25"/>
  <c r="B73" i="25"/>
  <c r="F73" i="25"/>
  <c r="J73" i="25"/>
  <c r="N73" i="25"/>
  <c r="E74" i="25"/>
  <c r="I74" i="25"/>
  <c r="M74" i="25"/>
  <c r="Q74" i="25"/>
  <c r="D75" i="25"/>
  <c r="H75" i="25"/>
  <c r="L75" i="25"/>
  <c r="P75" i="25"/>
  <c r="C76" i="25"/>
  <c r="G76" i="25"/>
  <c r="K76" i="25"/>
  <c r="O76" i="25"/>
  <c r="B77" i="25"/>
  <c r="F77" i="25"/>
  <c r="J77" i="25"/>
  <c r="N77" i="25"/>
  <c r="R77" i="25"/>
  <c r="E78" i="25"/>
  <c r="I78" i="25"/>
  <c r="M78" i="25"/>
  <c r="Q78" i="25"/>
  <c r="D79" i="25"/>
  <c r="L79" i="25"/>
  <c r="P79" i="25"/>
  <c r="C80" i="25"/>
  <c r="G80" i="25"/>
  <c r="K80" i="25"/>
  <c r="O80" i="25"/>
  <c r="B81" i="25"/>
  <c r="F81" i="25"/>
  <c r="J81" i="25"/>
  <c r="N81" i="25"/>
  <c r="R81" i="25"/>
  <c r="E82" i="25"/>
  <c r="I82" i="25"/>
  <c r="M82" i="25"/>
  <c r="Q82" i="25"/>
  <c r="D83" i="25"/>
  <c r="H83" i="25"/>
  <c r="L83" i="25"/>
  <c r="P83" i="25"/>
  <c r="C84" i="25"/>
  <c r="G84" i="25"/>
  <c r="K84" i="25"/>
  <c r="O84" i="25"/>
  <c r="B85" i="25"/>
  <c r="F85" i="25"/>
  <c r="J85" i="25"/>
  <c r="N85" i="25"/>
  <c r="R85" i="25"/>
  <c r="E86" i="25"/>
  <c r="I86" i="25"/>
  <c r="M86" i="25"/>
  <c r="Q86" i="25"/>
  <c r="D87" i="25"/>
  <c r="H87" i="25"/>
  <c r="L87" i="25"/>
  <c r="C88" i="25"/>
  <c r="G88" i="25"/>
  <c r="K88" i="25"/>
  <c r="O88" i="25"/>
  <c r="B89" i="25"/>
  <c r="F89" i="25"/>
  <c r="J89" i="25"/>
  <c r="N89" i="25"/>
  <c r="R89" i="25"/>
  <c r="E90" i="25"/>
  <c r="I90" i="25"/>
  <c r="M90" i="25"/>
  <c r="Q90" i="25"/>
  <c r="D91" i="25"/>
  <c r="H91" i="25"/>
  <c r="L91" i="25"/>
  <c r="P91" i="25"/>
  <c r="C92" i="25"/>
  <c r="G92" i="25"/>
  <c r="K92" i="25"/>
  <c r="O92" i="25"/>
  <c r="B93" i="25"/>
  <c r="F93" i="25"/>
  <c r="J93" i="25"/>
  <c r="N93" i="25"/>
  <c r="R93" i="25"/>
  <c r="E94" i="25"/>
  <c r="I94" i="25"/>
  <c r="M94" i="25"/>
  <c r="Q94" i="25"/>
  <c r="D95" i="25"/>
  <c r="H95" i="25"/>
  <c r="L95" i="25"/>
  <c r="P95" i="25"/>
  <c r="C96" i="25"/>
  <c r="G96" i="25"/>
  <c r="K96" i="25"/>
  <c r="O96" i="25"/>
  <c r="B97" i="25"/>
  <c r="F97" i="25"/>
  <c r="J97" i="25"/>
  <c r="N97" i="25"/>
  <c r="R97" i="25"/>
  <c r="E98" i="25"/>
  <c r="I98" i="25"/>
  <c r="M98" i="25"/>
  <c r="Q98" i="25"/>
  <c r="D99" i="25"/>
  <c r="H99" i="25"/>
  <c r="L99" i="25"/>
  <c r="P99" i="25"/>
  <c r="C100" i="25"/>
  <c r="G100" i="25"/>
  <c r="K100" i="25"/>
  <c r="O100" i="25"/>
  <c r="B101" i="25"/>
  <c r="F101" i="25"/>
  <c r="J101" i="25"/>
  <c r="N101" i="25"/>
  <c r="R101" i="25"/>
  <c r="E102" i="25"/>
  <c r="I102" i="25"/>
  <c r="M102" i="25"/>
  <c r="Q102" i="25"/>
  <c r="D103" i="25"/>
  <c r="H103" i="25"/>
  <c r="L103" i="25"/>
  <c r="P103" i="25"/>
  <c r="C104" i="25"/>
  <c r="G104" i="25"/>
  <c r="K104" i="25"/>
  <c r="O104" i="25"/>
  <c r="B105" i="25"/>
  <c r="F105" i="25"/>
  <c r="J105" i="25"/>
  <c r="N105" i="25"/>
  <c r="R105" i="25"/>
  <c r="E106" i="25"/>
  <c r="I106" i="25"/>
  <c r="M106" i="25"/>
  <c r="Q106" i="25"/>
  <c r="D107" i="25"/>
  <c r="H107" i="25"/>
  <c r="L107" i="25"/>
  <c r="P107" i="25"/>
  <c r="C108" i="25"/>
  <c r="G108" i="25"/>
  <c r="K108" i="25"/>
  <c r="O108" i="25"/>
  <c r="B109" i="25"/>
  <c r="F109" i="25"/>
  <c r="J109" i="25"/>
  <c r="N109" i="25"/>
  <c r="R109" i="25"/>
  <c r="E110" i="25"/>
  <c r="I110" i="25"/>
  <c r="M110" i="25"/>
  <c r="Q110" i="25"/>
  <c r="D111" i="25"/>
  <c r="H111" i="25"/>
  <c r="L111" i="25"/>
  <c r="P111" i="25"/>
  <c r="C112" i="25"/>
  <c r="G112" i="25"/>
  <c r="K112" i="25"/>
  <c r="O112" i="25"/>
  <c r="B113" i="25"/>
  <c r="R117" i="25"/>
  <c r="I144" i="25"/>
  <c r="M144" i="25"/>
  <c r="Q144" i="25"/>
  <c r="D145" i="25"/>
  <c r="H145" i="25"/>
  <c r="L145" i="25"/>
  <c r="P145" i="25"/>
  <c r="C146" i="25"/>
  <c r="G146" i="25"/>
  <c r="K146" i="25"/>
  <c r="O146" i="25"/>
  <c r="B147" i="25"/>
  <c r="F147" i="25"/>
  <c r="J147" i="25"/>
  <c r="N147" i="25"/>
  <c r="R147" i="25"/>
  <c r="E148" i="25"/>
  <c r="I148" i="25"/>
  <c r="M148" i="25"/>
  <c r="Q148" i="25"/>
  <c r="D149" i="25"/>
  <c r="H149" i="25"/>
  <c r="L149" i="25"/>
  <c r="P149" i="25"/>
  <c r="C150" i="25"/>
  <c r="G150" i="25"/>
  <c r="K150" i="25"/>
  <c r="O150" i="25"/>
  <c r="B151" i="25"/>
  <c r="F151" i="25"/>
  <c r="J151" i="25"/>
  <c r="N151" i="25"/>
  <c r="R151" i="25"/>
  <c r="E152" i="25"/>
  <c r="I152" i="25"/>
  <c r="M152" i="25"/>
  <c r="Q152" i="25"/>
  <c r="D153" i="25"/>
  <c r="H153" i="25"/>
  <c r="L153" i="25"/>
  <c r="P153" i="25"/>
  <c r="C154" i="25"/>
  <c r="G154" i="25"/>
  <c r="K154" i="25"/>
  <c r="O154" i="25"/>
  <c r="B155" i="25"/>
  <c r="F155" i="25"/>
  <c r="J155" i="25"/>
  <c r="N155" i="25"/>
  <c r="R155" i="25"/>
  <c r="E156" i="25"/>
  <c r="I156" i="25"/>
  <c r="M156" i="25"/>
  <c r="Q156" i="25"/>
  <c r="D157" i="25"/>
  <c r="H157" i="25"/>
  <c r="L157" i="25"/>
  <c r="P157" i="25"/>
  <c r="C158" i="25"/>
  <c r="G158" i="25"/>
  <c r="K158" i="25"/>
  <c r="O158" i="25"/>
  <c r="B159" i="25"/>
  <c r="F159" i="25"/>
  <c r="J159" i="25"/>
  <c r="N159" i="25"/>
  <c r="R159" i="25"/>
  <c r="E160" i="25"/>
  <c r="I160" i="25"/>
  <c r="M160" i="25"/>
  <c r="Q160" i="25"/>
  <c r="D161" i="25"/>
  <c r="H161" i="25"/>
  <c r="L161" i="25"/>
  <c r="P161" i="25"/>
  <c r="C162" i="25"/>
  <c r="G162" i="25"/>
  <c r="K162" i="25"/>
  <c r="O162" i="25"/>
  <c r="B163" i="25"/>
  <c r="F163" i="25"/>
  <c r="J163" i="25"/>
  <c r="N163" i="25"/>
  <c r="R163" i="25"/>
  <c r="E164" i="25"/>
  <c r="I164" i="25"/>
  <c r="M164" i="25"/>
  <c r="Q164" i="25"/>
  <c r="D165" i="25"/>
  <c r="H165" i="25"/>
  <c r="L165" i="25"/>
  <c r="P165" i="25"/>
  <c r="C166" i="25"/>
  <c r="G166" i="25"/>
  <c r="K166" i="25"/>
  <c r="O166" i="25"/>
  <c r="B167" i="25"/>
  <c r="F167" i="25"/>
  <c r="J167" i="25"/>
  <c r="N167" i="25"/>
  <c r="R167" i="25"/>
  <c r="E168" i="25"/>
  <c r="I168" i="25"/>
  <c r="M168" i="25"/>
  <c r="Q168" i="25"/>
  <c r="D169" i="25"/>
  <c r="H169" i="25"/>
  <c r="L169" i="25"/>
  <c r="P169" i="25"/>
  <c r="C170" i="25"/>
  <c r="G170" i="25"/>
  <c r="K170" i="25"/>
  <c r="O170" i="25"/>
  <c r="B171" i="25"/>
  <c r="F171" i="25"/>
  <c r="J171" i="25"/>
  <c r="N171" i="25"/>
  <c r="R171" i="25"/>
  <c r="E172" i="25"/>
  <c r="I172" i="25"/>
  <c r="M172" i="25"/>
  <c r="Q172" i="25"/>
  <c r="D173" i="25"/>
  <c r="H173" i="25"/>
  <c r="L173" i="25"/>
  <c r="P173" i="25"/>
  <c r="C174" i="25"/>
  <c r="G174" i="25"/>
  <c r="K174" i="25"/>
  <c r="O174" i="25"/>
  <c r="B175" i="25"/>
  <c r="F175" i="25"/>
  <c r="J175" i="25"/>
  <c r="N175" i="25"/>
  <c r="R175" i="25"/>
  <c r="E176" i="25"/>
  <c r="I176" i="25"/>
  <c r="M176" i="25"/>
  <c r="Q176" i="25"/>
  <c r="D177" i="25"/>
  <c r="H177" i="25"/>
  <c r="L177" i="25"/>
  <c r="P177" i="25"/>
  <c r="C178" i="25"/>
  <c r="G178" i="25"/>
  <c r="K178" i="25"/>
  <c r="O178" i="25"/>
  <c r="B179" i="25"/>
  <c r="F179" i="25"/>
  <c r="J179" i="25"/>
  <c r="N179" i="25"/>
  <c r="R179" i="25"/>
  <c r="E180" i="25"/>
  <c r="I180" i="25"/>
  <c r="M180" i="25"/>
  <c r="Q180" i="25"/>
  <c r="D181" i="25"/>
  <c r="H181" i="25"/>
  <c r="L181" i="25"/>
  <c r="P181" i="25"/>
  <c r="C182" i="25"/>
  <c r="G182" i="25"/>
  <c r="K182" i="25"/>
  <c r="O182" i="25"/>
  <c r="B183" i="25"/>
  <c r="F183" i="25"/>
  <c r="J183" i="25"/>
  <c r="N183" i="25"/>
  <c r="R183" i="25"/>
  <c r="E184" i="25"/>
  <c r="I184" i="25"/>
  <c r="M184" i="25"/>
  <c r="Q184" i="25"/>
  <c r="D185" i="25"/>
  <c r="H185" i="25"/>
  <c r="L185" i="25"/>
  <c r="P185" i="25"/>
  <c r="C186" i="25"/>
  <c r="G186" i="25"/>
  <c r="K186" i="25"/>
  <c r="O186" i="25"/>
  <c r="B187" i="25"/>
  <c r="F187" i="25"/>
  <c r="J187" i="25"/>
  <c r="N187" i="25"/>
  <c r="R187" i="25"/>
  <c r="E188" i="25"/>
  <c r="I188" i="25"/>
  <c r="M188" i="25"/>
  <c r="Q188" i="25"/>
  <c r="D189" i="25"/>
  <c r="H189" i="25"/>
  <c r="L189" i="25"/>
  <c r="P189" i="25"/>
  <c r="C190" i="25"/>
  <c r="G190" i="25"/>
  <c r="K190" i="25"/>
  <c r="O190" i="25"/>
  <c r="B191" i="25"/>
  <c r="F191" i="25"/>
  <c r="J191" i="25"/>
  <c r="N191" i="25"/>
  <c r="R191" i="25"/>
  <c r="E192" i="25"/>
  <c r="I192" i="25"/>
  <c r="M192" i="25"/>
  <c r="Q192" i="25"/>
  <c r="D193" i="25"/>
  <c r="H193" i="25"/>
  <c r="L193" i="25"/>
  <c r="P193" i="25"/>
  <c r="C194" i="25"/>
  <c r="G194" i="25"/>
  <c r="K194" i="25"/>
  <c r="O194" i="25"/>
  <c r="B195" i="25"/>
  <c r="F195" i="25"/>
  <c r="J195" i="25"/>
  <c r="N195" i="25"/>
  <c r="R195" i="25"/>
  <c r="E196" i="25"/>
  <c r="I196" i="25"/>
  <c r="M196" i="25"/>
  <c r="Q196" i="25"/>
  <c r="D197" i="25"/>
  <c r="H197" i="25"/>
  <c r="L197" i="25"/>
  <c r="P197" i="25"/>
  <c r="C198" i="25"/>
  <c r="G198" i="25"/>
  <c r="K198" i="25"/>
  <c r="O198" i="25"/>
  <c r="B199" i="25"/>
  <c r="F199" i="25"/>
  <c r="J199" i="25"/>
  <c r="N199" i="25"/>
  <c r="R199" i="25"/>
  <c r="E200" i="25"/>
  <c r="I200" i="25"/>
  <c r="M200" i="25"/>
  <c r="Q200" i="25"/>
  <c r="D201" i="25"/>
  <c r="H201" i="25"/>
  <c r="L201" i="25"/>
  <c r="P201" i="25"/>
  <c r="C202" i="25"/>
  <c r="G202" i="25"/>
  <c r="K202" i="25"/>
  <c r="O202" i="25"/>
  <c r="B203" i="25"/>
  <c r="F203" i="25"/>
  <c r="J203" i="25"/>
  <c r="N203" i="25"/>
  <c r="R203" i="25"/>
  <c r="E204" i="25"/>
  <c r="I204" i="25"/>
  <c r="M204" i="25"/>
  <c r="Q204" i="25"/>
  <c r="D205" i="25"/>
  <c r="H205" i="25"/>
  <c r="L205" i="25"/>
  <c r="P205" i="25"/>
  <c r="C206" i="25"/>
  <c r="S17" i="25"/>
  <c r="S33" i="25"/>
  <c r="S82" i="25"/>
  <c r="B68" i="25"/>
  <c r="F68" i="25"/>
  <c r="J68" i="25"/>
  <c r="N68" i="25"/>
  <c r="R68" i="25"/>
  <c r="E69" i="25"/>
  <c r="I69" i="25"/>
  <c r="M69" i="25"/>
  <c r="Q69" i="25"/>
  <c r="D70" i="25"/>
  <c r="H70" i="25"/>
  <c r="L70" i="25"/>
  <c r="P70" i="25"/>
  <c r="C71" i="25"/>
  <c r="G71" i="25"/>
  <c r="K71" i="25"/>
  <c r="O71" i="25"/>
  <c r="B72" i="25"/>
  <c r="F72" i="25"/>
  <c r="J72" i="25"/>
  <c r="N72" i="25"/>
  <c r="R72" i="25"/>
  <c r="E73" i="25"/>
  <c r="I73" i="25"/>
  <c r="M73" i="25"/>
  <c r="Q73" i="25"/>
  <c r="D74" i="25"/>
  <c r="H74" i="25"/>
  <c r="L74" i="25"/>
  <c r="P74" i="25"/>
  <c r="C75" i="25"/>
  <c r="G75" i="25"/>
  <c r="K75" i="25"/>
  <c r="O75" i="25"/>
  <c r="B76" i="25"/>
  <c r="F76" i="25"/>
  <c r="J76" i="25"/>
  <c r="N76" i="25"/>
  <c r="R76" i="25"/>
  <c r="E77" i="25"/>
  <c r="I77" i="25"/>
  <c r="M77" i="25"/>
  <c r="Q77" i="25"/>
  <c r="D78" i="25"/>
  <c r="H78" i="25"/>
  <c r="L78" i="25"/>
  <c r="P78" i="25"/>
  <c r="C79" i="25"/>
  <c r="G79" i="25"/>
  <c r="K79" i="25"/>
  <c r="O79" i="25"/>
  <c r="B80" i="25"/>
  <c r="F80" i="25"/>
  <c r="J80" i="25"/>
  <c r="N80" i="25"/>
  <c r="R80" i="25"/>
  <c r="E81" i="25"/>
  <c r="I81" i="25"/>
  <c r="M81" i="25"/>
  <c r="Q81" i="25"/>
  <c r="D82" i="25"/>
  <c r="H82" i="25"/>
  <c r="L82" i="25"/>
  <c r="P82" i="25"/>
  <c r="C83" i="25"/>
  <c r="G83" i="25"/>
  <c r="K83" i="25"/>
  <c r="O83" i="25"/>
  <c r="B84" i="25"/>
  <c r="F84" i="25"/>
  <c r="J84" i="25"/>
  <c r="N84" i="25"/>
  <c r="R84" i="25"/>
  <c r="E85" i="25"/>
  <c r="I85" i="25"/>
  <c r="M85" i="25"/>
  <c r="Q85" i="25"/>
  <c r="D86" i="25"/>
  <c r="H86" i="25"/>
  <c r="L86" i="25"/>
  <c r="P86" i="25"/>
  <c r="C87" i="25"/>
  <c r="G87" i="25"/>
  <c r="K87" i="25"/>
  <c r="O87" i="25"/>
  <c r="B88" i="25"/>
  <c r="F88" i="25"/>
  <c r="J88" i="25"/>
  <c r="N88" i="25"/>
  <c r="R88" i="25"/>
  <c r="E89" i="25"/>
  <c r="I89" i="25"/>
  <c r="M89" i="25"/>
  <c r="Q89" i="25"/>
  <c r="D90" i="25"/>
  <c r="H90" i="25"/>
  <c r="L90" i="25"/>
  <c r="P90" i="25"/>
  <c r="C91" i="25"/>
  <c r="G91" i="25"/>
  <c r="K91" i="25"/>
  <c r="O91" i="25"/>
  <c r="B92" i="25"/>
  <c r="F92" i="25"/>
  <c r="J92" i="25"/>
  <c r="N92" i="25"/>
  <c r="R92" i="25"/>
  <c r="E93" i="25"/>
  <c r="I93" i="25"/>
  <c r="M93" i="25"/>
  <c r="Q93" i="25"/>
  <c r="D94" i="25"/>
  <c r="H94" i="25"/>
  <c r="L94" i="25"/>
  <c r="P94" i="25"/>
  <c r="C95" i="25"/>
  <c r="G95" i="25"/>
  <c r="K95" i="25"/>
  <c r="O95" i="25"/>
  <c r="B96" i="25"/>
  <c r="F96" i="25"/>
  <c r="J96" i="25"/>
  <c r="N96" i="25"/>
  <c r="R96" i="25"/>
  <c r="E97" i="25"/>
  <c r="I97" i="25"/>
  <c r="M97" i="25"/>
  <c r="Q97" i="25"/>
  <c r="D98" i="25"/>
  <c r="H98" i="25"/>
  <c r="L98" i="25"/>
  <c r="P98" i="25"/>
  <c r="C99" i="25"/>
  <c r="G99" i="25"/>
  <c r="K99" i="25"/>
  <c r="O99" i="25"/>
  <c r="B100" i="25"/>
  <c r="F100" i="25"/>
  <c r="J100" i="25"/>
  <c r="N100" i="25"/>
  <c r="R100" i="25"/>
  <c r="E101" i="25"/>
  <c r="I101" i="25"/>
  <c r="M101" i="25"/>
  <c r="Q101" i="25"/>
  <c r="D102" i="25"/>
  <c r="H102" i="25"/>
  <c r="L102" i="25"/>
  <c r="P102" i="25"/>
  <c r="C103" i="25"/>
  <c r="G103" i="25"/>
  <c r="K103" i="25"/>
  <c r="O103" i="25"/>
  <c r="B104" i="25"/>
  <c r="F104" i="25"/>
  <c r="J104" i="25"/>
  <c r="N104" i="25"/>
  <c r="R104" i="25"/>
  <c r="E105" i="25"/>
  <c r="I105" i="25"/>
  <c r="M105" i="25"/>
  <c r="Q105" i="25"/>
  <c r="D106" i="25"/>
  <c r="H106" i="25"/>
  <c r="L106" i="25"/>
  <c r="P106" i="25"/>
  <c r="C107" i="25"/>
  <c r="G107" i="25"/>
  <c r="K107" i="25"/>
  <c r="O107" i="25"/>
  <c r="B108" i="25"/>
  <c r="F108" i="25"/>
  <c r="J108" i="25"/>
  <c r="N108" i="25"/>
  <c r="R108" i="25"/>
  <c r="E109" i="25"/>
  <c r="I109" i="25"/>
  <c r="M109" i="25"/>
  <c r="Q109" i="25"/>
  <c r="D110" i="25"/>
  <c r="H110" i="25"/>
  <c r="L110" i="25"/>
  <c r="P110" i="25"/>
  <c r="C111" i="25"/>
  <c r="G111" i="25"/>
  <c r="K111" i="25"/>
  <c r="O111" i="25"/>
  <c r="B112" i="25"/>
  <c r="F112" i="25"/>
  <c r="J112" i="25"/>
  <c r="N112" i="25"/>
  <c r="R112" i="25"/>
  <c r="E113" i="25"/>
  <c r="I113" i="25"/>
  <c r="M113" i="25"/>
  <c r="Q113" i="25"/>
  <c r="D114" i="25"/>
  <c r="H114" i="25"/>
  <c r="L114" i="25"/>
  <c r="P114" i="25"/>
  <c r="C115" i="25"/>
  <c r="G115" i="25"/>
  <c r="K115" i="25"/>
  <c r="O115" i="25"/>
  <c r="B116" i="25"/>
  <c r="F116" i="25"/>
  <c r="J116" i="25"/>
  <c r="N116" i="25"/>
  <c r="R116" i="25"/>
  <c r="E117" i="25"/>
  <c r="I117" i="25"/>
  <c r="M117" i="25"/>
  <c r="Q117" i="25"/>
  <c r="D118" i="25"/>
  <c r="H118" i="25"/>
  <c r="L118" i="25"/>
  <c r="P118" i="25"/>
  <c r="C119" i="25"/>
  <c r="G119" i="25"/>
  <c r="K119" i="25"/>
  <c r="O119" i="25"/>
  <c r="B120" i="25"/>
  <c r="F120" i="25"/>
  <c r="J120" i="25"/>
  <c r="N120" i="25"/>
  <c r="R120" i="25"/>
  <c r="E121" i="25"/>
  <c r="I121" i="25"/>
  <c r="M121" i="25"/>
  <c r="Q121" i="25"/>
  <c r="D122" i="25"/>
  <c r="H122" i="25"/>
  <c r="L122" i="25"/>
  <c r="P122" i="25"/>
  <c r="C123" i="25"/>
  <c r="G123" i="25"/>
  <c r="K123" i="25"/>
  <c r="O123" i="25"/>
  <c r="B124" i="25"/>
  <c r="F124" i="25"/>
  <c r="J124" i="25"/>
  <c r="N124" i="25"/>
  <c r="R124" i="25"/>
  <c r="E125" i="25"/>
  <c r="I125" i="25"/>
  <c r="M125" i="25"/>
  <c r="Q125" i="25"/>
  <c r="D126" i="25"/>
  <c r="H126" i="25"/>
  <c r="L126" i="25"/>
  <c r="P126" i="25"/>
  <c r="C127" i="25"/>
  <c r="G127" i="25"/>
  <c r="K127" i="25"/>
  <c r="O127" i="25"/>
  <c r="B128" i="25"/>
  <c r="F128" i="25"/>
  <c r="J128" i="25"/>
  <c r="N128" i="25"/>
  <c r="R128" i="25"/>
  <c r="E129" i="25"/>
  <c r="I129" i="25"/>
  <c r="M129" i="25"/>
  <c r="Q129" i="25"/>
  <c r="D130" i="25"/>
  <c r="H130" i="25"/>
  <c r="L130" i="25"/>
  <c r="P130" i="25"/>
  <c r="C131" i="25"/>
  <c r="G131" i="25"/>
  <c r="K131" i="25"/>
  <c r="O131" i="25"/>
  <c r="B132" i="25"/>
  <c r="F132" i="25"/>
  <c r="J132" i="25"/>
  <c r="N132" i="25"/>
  <c r="R132" i="25"/>
  <c r="E133" i="25"/>
  <c r="I133" i="25"/>
  <c r="M133" i="25"/>
  <c r="Q133" i="25"/>
  <c r="D134" i="25"/>
  <c r="H134" i="25"/>
  <c r="L134" i="25"/>
  <c r="P134" i="25"/>
  <c r="C135" i="25"/>
  <c r="G135" i="25"/>
  <c r="K135" i="25"/>
  <c r="O135" i="25"/>
  <c r="B136" i="25"/>
  <c r="F136" i="25"/>
  <c r="J136" i="25"/>
  <c r="N136" i="25"/>
  <c r="R136" i="25"/>
  <c r="E137" i="25"/>
  <c r="I137" i="25"/>
  <c r="M137" i="25"/>
  <c r="Q137" i="25"/>
  <c r="D138" i="25"/>
  <c r="H138" i="25"/>
  <c r="L138" i="25"/>
  <c r="P138" i="25"/>
  <c r="C139" i="25"/>
  <c r="G139" i="25"/>
  <c r="K139" i="25"/>
  <c r="O139" i="25"/>
  <c r="B140" i="25"/>
  <c r="F140" i="25"/>
  <c r="J140" i="25"/>
  <c r="N140" i="25"/>
  <c r="R140" i="25"/>
  <c r="E141" i="25"/>
  <c r="I141" i="25"/>
  <c r="M141" i="25"/>
  <c r="Q141" i="25"/>
  <c r="D142" i="25"/>
  <c r="H142" i="25"/>
  <c r="L142" i="25"/>
  <c r="P142" i="25"/>
  <c r="C143" i="25"/>
  <c r="G143" i="25"/>
  <c r="K143" i="25"/>
  <c r="O143" i="25"/>
  <c r="B144" i="25"/>
  <c r="F144" i="25"/>
  <c r="J144" i="25"/>
  <c r="N144" i="25"/>
  <c r="R144" i="25"/>
  <c r="E145" i="25"/>
  <c r="I145" i="25"/>
  <c r="M145" i="25"/>
  <c r="Q145" i="25"/>
  <c r="D146" i="25"/>
  <c r="H146" i="25"/>
  <c r="L146" i="25"/>
  <c r="P146" i="25"/>
  <c r="C147" i="25"/>
  <c r="G147" i="25"/>
  <c r="K147" i="25"/>
  <c r="O147" i="25"/>
  <c r="B148" i="25"/>
  <c r="F148" i="25"/>
  <c r="J148" i="25"/>
  <c r="N148" i="25"/>
  <c r="R148" i="25"/>
  <c r="E149" i="25"/>
  <c r="I149" i="25"/>
  <c r="M149" i="25"/>
  <c r="Q149" i="25"/>
  <c r="D150" i="25"/>
  <c r="H150" i="25"/>
  <c r="L150" i="25"/>
  <c r="P150" i="25"/>
  <c r="C151" i="25"/>
  <c r="G151" i="25"/>
  <c r="K151" i="25"/>
  <c r="O151" i="25"/>
  <c r="B152" i="25"/>
  <c r="F152" i="25"/>
  <c r="J152" i="25"/>
  <c r="N152" i="25"/>
  <c r="R152" i="25"/>
  <c r="E153" i="25"/>
  <c r="I153" i="25"/>
  <c r="M153" i="25"/>
  <c r="Q153" i="25"/>
  <c r="D154" i="25"/>
  <c r="H154" i="25"/>
  <c r="L154" i="25"/>
  <c r="P154" i="25"/>
  <c r="C155" i="25"/>
  <c r="G155" i="25"/>
  <c r="K155" i="25"/>
  <c r="O155" i="25"/>
  <c r="B156" i="25"/>
  <c r="F156" i="25"/>
  <c r="J156" i="25"/>
  <c r="N156" i="25"/>
  <c r="R156" i="25"/>
  <c r="E157" i="25"/>
  <c r="I157" i="25"/>
  <c r="M157" i="25"/>
  <c r="Q157" i="25"/>
  <c r="D158" i="25"/>
  <c r="H158" i="25"/>
  <c r="L158" i="25"/>
  <c r="P158" i="25"/>
  <c r="C159" i="25"/>
  <c r="G159" i="25"/>
  <c r="K159" i="25"/>
  <c r="O159" i="25"/>
  <c r="B160" i="25"/>
  <c r="F160" i="25"/>
  <c r="J160" i="25"/>
  <c r="N160" i="25"/>
  <c r="R160" i="25"/>
  <c r="E161" i="25"/>
  <c r="I161" i="25"/>
  <c r="M161" i="25"/>
  <c r="Q161" i="25"/>
  <c r="D162" i="25"/>
  <c r="H162" i="25"/>
  <c r="L162" i="25"/>
  <c r="P162" i="25"/>
  <c r="C163" i="25"/>
  <c r="G163" i="25"/>
  <c r="K163" i="25"/>
  <c r="O163" i="25"/>
  <c r="B164" i="25"/>
  <c r="F164" i="25"/>
  <c r="J164" i="25"/>
  <c r="N164" i="25"/>
  <c r="R164" i="25"/>
  <c r="E165" i="25"/>
  <c r="I165" i="25"/>
  <c r="M165" i="25"/>
  <c r="Q165" i="25"/>
  <c r="D166" i="25"/>
  <c r="H166" i="25"/>
  <c r="L166" i="25"/>
  <c r="P166" i="25"/>
  <c r="C167" i="25"/>
  <c r="G167" i="25"/>
  <c r="K167" i="25"/>
  <c r="O167" i="25"/>
  <c r="B168" i="25"/>
  <c r="F168" i="25"/>
  <c r="J168" i="25"/>
  <c r="N168" i="25"/>
  <c r="R168" i="25"/>
  <c r="E169" i="25"/>
  <c r="I169" i="25"/>
  <c r="M169" i="25"/>
  <c r="Q169" i="25"/>
  <c r="D170" i="25"/>
  <c r="H170" i="25"/>
  <c r="L170" i="25"/>
  <c r="P170" i="25"/>
  <c r="C171" i="25"/>
  <c r="G171" i="25"/>
  <c r="K171" i="25"/>
  <c r="O171" i="25"/>
  <c r="B172" i="25"/>
  <c r="F172" i="25"/>
  <c r="J172" i="25"/>
  <c r="N172" i="25"/>
  <c r="R172" i="25"/>
  <c r="E173" i="25"/>
  <c r="I173" i="25"/>
  <c r="M173" i="25"/>
  <c r="Q173" i="25"/>
  <c r="D174" i="25"/>
  <c r="H174" i="25"/>
  <c r="L174" i="25"/>
  <c r="P174" i="25"/>
  <c r="C175" i="25"/>
  <c r="G175" i="25"/>
  <c r="K175" i="25"/>
  <c r="O175" i="25"/>
  <c r="B176" i="25"/>
  <c r="F176" i="25"/>
  <c r="J176" i="25"/>
  <c r="N176" i="25"/>
  <c r="R176" i="25"/>
  <c r="E177" i="25"/>
  <c r="I177" i="25"/>
  <c r="M177" i="25"/>
  <c r="Q177" i="25"/>
  <c r="D178" i="25"/>
  <c r="H178" i="25"/>
  <c r="L178" i="25"/>
  <c r="P178" i="25"/>
  <c r="C179" i="25"/>
  <c r="G179" i="25"/>
  <c r="K179" i="25"/>
  <c r="O179" i="25"/>
  <c r="B180" i="25"/>
  <c r="F180" i="25"/>
  <c r="J180" i="25"/>
  <c r="N180" i="25"/>
  <c r="R180" i="25"/>
  <c r="E181" i="25"/>
  <c r="I181" i="25"/>
  <c r="M181" i="25"/>
  <c r="Q181" i="25"/>
  <c r="D182" i="25"/>
  <c r="H182" i="25"/>
  <c r="L182" i="25"/>
  <c r="P182" i="25"/>
  <c r="C183" i="25"/>
  <c r="G183" i="25"/>
  <c r="K183" i="25"/>
  <c r="O183" i="25"/>
  <c r="B184" i="25"/>
  <c r="F184" i="25"/>
  <c r="J184" i="25"/>
  <c r="N184" i="25"/>
  <c r="R184" i="25"/>
  <c r="E185" i="25"/>
  <c r="I185" i="25"/>
  <c r="M185" i="25"/>
  <c r="Q185" i="25"/>
  <c r="D186" i="25"/>
  <c r="H186" i="25"/>
  <c r="L186" i="25"/>
  <c r="P186" i="25"/>
  <c r="C187" i="25"/>
  <c r="G187" i="25"/>
  <c r="K187" i="25"/>
  <c r="O187" i="25"/>
  <c r="B188" i="25"/>
  <c r="F188" i="25"/>
  <c r="J188" i="25"/>
  <c r="N188" i="25"/>
  <c r="R188" i="25"/>
  <c r="E189" i="25"/>
  <c r="I189" i="25"/>
  <c r="M189" i="25"/>
  <c r="Q189" i="25"/>
  <c r="D190" i="25"/>
  <c r="H190" i="25"/>
  <c r="L190" i="25"/>
  <c r="P190" i="25"/>
  <c r="C191" i="25"/>
  <c r="G191" i="25"/>
  <c r="K191" i="25"/>
  <c r="O191" i="25"/>
  <c r="B192" i="25"/>
  <c r="F192" i="25"/>
  <c r="J192" i="25"/>
  <c r="N192" i="25"/>
  <c r="R192" i="25"/>
  <c r="E193" i="25"/>
  <c r="I193" i="25"/>
  <c r="M193" i="25"/>
  <c r="Q193" i="25"/>
  <c r="D194" i="25"/>
  <c r="H194" i="25"/>
  <c r="L194" i="25"/>
  <c r="P194" i="25"/>
  <c r="C195" i="25"/>
  <c r="G195" i="25"/>
  <c r="K195" i="25"/>
  <c r="O195" i="25"/>
  <c r="B196" i="25"/>
  <c r="F196" i="25"/>
  <c r="J196" i="25"/>
  <c r="N196" i="25"/>
  <c r="R196" i="25"/>
  <c r="E197" i="25"/>
  <c r="I197" i="25"/>
  <c r="M197" i="25"/>
  <c r="Q197" i="25"/>
  <c r="D198" i="25"/>
  <c r="H198" i="25"/>
  <c r="L198" i="25"/>
  <c r="P198" i="25"/>
  <c r="C199" i="25"/>
  <c r="G199" i="25"/>
  <c r="K199" i="25"/>
  <c r="O199" i="25"/>
  <c r="B200" i="25"/>
  <c r="F200" i="25"/>
  <c r="J200" i="25"/>
  <c r="N200" i="25"/>
  <c r="R200" i="25"/>
  <c r="E201" i="25"/>
  <c r="I201" i="25"/>
  <c r="M201" i="25"/>
  <c r="Q201" i="25"/>
  <c r="D202" i="25"/>
  <c r="H202" i="25"/>
  <c r="L202" i="25"/>
  <c r="P202" i="25"/>
  <c r="C203" i="25"/>
  <c r="G203" i="25"/>
  <c r="K203" i="25"/>
  <c r="O203" i="25"/>
  <c r="B204" i="25"/>
  <c r="F204" i="25"/>
  <c r="J204" i="25"/>
  <c r="N204" i="25"/>
  <c r="R204" i="25"/>
  <c r="E205" i="25"/>
  <c r="I205" i="25"/>
  <c r="M205" i="25"/>
  <c r="Q205" i="25"/>
  <c r="D206" i="25"/>
  <c r="H206" i="25"/>
  <c r="L206" i="25"/>
  <c r="P206" i="25"/>
  <c r="C207" i="25"/>
  <c r="G207" i="25"/>
  <c r="K207" i="25"/>
  <c r="O207" i="25"/>
  <c r="B208" i="25"/>
  <c r="F208" i="25"/>
  <c r="J208" i="25"/>
  <c r="N208" i="25"/>
  <c r="S4" i="25"/>
  <c r="S8" i="25"/>
  <c r="S12" i="25"/>
  <c r="S16" i="25"/>
  <c r="S20" i="25"/>
  <c r="S24" i="25"/>
  <c r="S28" i="25"/>
  <c r="S32" i="25"/>
  <c r="S36" i="25"/>
  <c r="S100" i="25"/>
  <c r="S13" i="25"/>
  <c r="S29" i="25"/>
  <c r="S66" i="25"/>
  <c r="F113" i="25"/>
  <c r="J113" i="25"/>
  <c r="N113" i="25"/>
  <c r="R113" i="25"/>
  <c r="E114" i="25"/>
  <c r="I114" i="25"/>
  <c r="M114" i="25"/>
  <c r="Q114" i="25"/>
  <c r="D115" i="25"/>
  <c r="H115" i="25"/>
  <c r="L115" i="25"/>
  <c r="P115" i="25"/>
  <c r="C116" i="25"/>
  <c r="G116" i="25"/>
  <c r="K116" i="25"/>
  <c r="O116" i="25"/>
  <c r="B117" i="25"/>
  <c r="F117" i="25"/>
  <c r="J117" i="25"/>
  <c r="N117" i="25"/>
  <c r="E118" i="25"/>
  <c r="I118" i="25"/>
  <c r="M118" i="25"/>
  <c r="Q118" i="25"/>
  <c r="D119" i="25"/>
  <c r="H119" i="25"/>
  <c r="L119" i="25"/>
  <c r="P119" i="25"/>
  <c r="C120" i="25"/>
  <c r="G120" i="25"/>
  <c r="K120" i="25"/>
  <c r="O120" i="25"/>
  <c r="B121" i="25"/>
  <c r="F121" i="25"/>
  <c r="J121" i="25"/>
  <c r="N121" i="25"/>
  <c r="R121" i="25"/>
  <c r="E122" i="25"/>
  <c r="I122" i="25"/>
  <c r="M122" i="25"/>
  <c r="Q122" i="25"/>
  <c r="D123" i="25"/>
  <c r="H123" i="25"/>
  <c r="L123" i="25"/>
  <c r="P123" i="25"/>
  <c r="C124" i="25"/>
  <c r="G124" i="25"/>
  <c r="K124" i="25"/>
  <c r="O124" i="25"/>
  <c r="B125" i="25"/>
  <c r="F125" i="25"/>
  <c r="J125" i="25"/>
  <c r="N125" i="25"/>
  <c r="R125" i="25"/>
  <c r="E126" i="25"/>
  <c r="I126" i="25"/>
  <c r="M126" i="25"/>
  <c r="Q126" i="25"/>
  <c r="D127" i="25"/>
  <c r="H127" i="25"/>
  <c r="L127" i="25"/>
  <c r="P127" i="25"/>
  <c r="C128" i="25"/>
  <c r="G128" i="25"/>
  <c r="K128" i="25"/>
  <c r="O128" i="25"/>
  <c r="B129" i="25"/>
  <c r="F129" i="25"/>
  <c r="J129" i="25"/>
  <c r="N129" i="25"/>
  <c r="R129" i="25"/>
  <c r="E130" i="25"/>
  <c r="I130" i="25"/>
  <c r="M130" i="25"/>
  <c r="Q130" i="25"/>
  <c r="D131" i="25"/>
  <c r="H131" i="25"/>
  <c r="L131" i="25"/>
  <c r="P131" i="25"/>
  <c r="C132" i="25"/>
  <c r="G132" i="25"/>
  <c r="K132" i="25"/>
  <c r="O132" i="25"/>
  <c r="B133" i="25"/>
  <c r="F133" i="25"/>
  <c r="J133" i="25"/>
  <c r="N133" i="25"/>
  <c r="R133" i="25"/>
  <c r="E134" i="25"/>
  <c r="I134" i="25"/>
  <c r="M134" i="25"/>
  <c r="Q134" i="25"/>
  <c r="D135" i="25"/>
  <c r="H135" i="25"/>
  <c r="L135" i="25"/>
  <c r="P135" i="25"/>
  <c r="C136" i="25"/>
  <c r="G136" i="25"/>
  <c r="K136" i="25"/>
  <c r="O136" i="25"/>
  <c r="B137" i="25"/>
  <c r="F137" i="25"/>
  <c r="J137" i="25"/>
  <c r="N137" i="25"/>
  <c r="R137" i="25"/>
  <c r="E138" i="25"/>
  <c r="I138" i="25"/>
  <c r="M138" i="25"/>
  <c r="Q138" i="25"/>
  <c r="D139" i="25"/>
  <c r="H139" i="25"/>
  <c r="L139" i="25"/>
  <c r="P139" i="25"/>
  <c r="C140" i="25"/>
  <c r="G140" i="25"/>
  <c r="K140" i="25"/>
  <c r="O140" i="25"/>
  <c r="B141" i="25"/>
  <c r="F141" i="25"/>
  <c r="J141" i="25"/>
  <c r="N141" i="25"/>
  <c r="R141" i="25"/>
  <c r="E142" i="25"/>
  <c r="I142" i="25"/>
  <c r="M142" i="25"/>
  <c r="Q142" i="25"/>
  <c r="D143" i="25"/>
  <c r="H143" i="25"/>
  <c r="L143" i="25"/>
  <c r="P143" i="25"/>
  <c r="C144" i="25"/>
  <c r="G144" i="25"/>
  <c r="K144" i="25"/>
  <c r="O144" i="25"/>
  <c r="B145" i="25"/>
  <c r="F145" i="25"/>
  <c r="J145" i="25"/>
  <c r="N145" i="25"/>
  <c r="R145" i="25"/>
  <c r="E146" i="25"/>
  <c r="I146" i="25"/>
  <c r="M146" i="25"/>
  <c r="Q146" i="25"/>
  <c r="D147" i="25"/>
  <c r="H147" i="25"/>
  <c r="L147" i="25"/>
  <c r="P147" i="25"/>
  <c r="C148" i="25"/>
  <c r="G148" i="25"/>
  <c r="K148" i="25"/>
  <c r="O148" i="25"/>
  <c r="B149" i="25"/>
  <c r="F149" i="25"/>
  <c r="J149" i="25"/>
  <c r="N149" i="25"/>
  <c r="R149" i="25"/>
  <c r="E150" i="25"/>
  <c r="I150" i="25"/>
  <c r="M150" i="25"/>
  <c r="Q150" i="25"/>
  <c r="D151" i="25"/>
  <c r="H151" i="25"/>
  <c r="L151" i="25"/>
  <c r="P151" i="25"/>
  <c r="C152" i="25"/>
  <c r="G152" i="25"/>
  <c r="K152" i="25"/>
  <c r="O152" i="25"/>
  <c r="B153" i="25"/>
  <c r="F153" i="25"/>
  <c r="J153" i="25"/>
  <c r="N153" i="25"/>
  <c r="R153" i="25"/>
  <c r="E154" i="25"/>
  <c r="I154" i="25"/>
  <c r="M154" i="25"/>
  <c r="Q154" i="25"/>
  <c r="D155" i="25"/>
  <c r="H155" i="25"/>
  <c r="L155" i="25"/>
  <c r="P155" i="25"/>
  <c r="C156" i="25"/>
  <c r="G156" i="25"/>
  <c r="K156" i="25"/>
  <c r="O156" i="25"/>
  <c r="B157" i="25"/>
  <c r="F157" i="25"/>
  <c r="J157" i="25"/>
  <c r="N157" i="25"/>
  <c r="R157" i="25"/>
  <c r="E158" i="25"/>
  <c r="I158" i="25"/>
  <c r="M158" i="25"/>
  <c r="Q158" i="25"/>
  <c r="D159" i="25"/>
  <c r="H159" i="25"/>
  <c r="L159" i="25"/>
  <c r="P159" i="25"/>
  <c r="C160" i="25"/>
  <c r="G160" i="25"/>
  <c r="K160" i="25"/>
  <c r="O160" i="25"/>
  <c r="B161" i="25"/>
  <c r="F161" i="25"/>
  <c r="J161" i="25"/>
  <c r="N161" i="25"/>
  <c r="R161" i="25"/>
  <c r="E162" i="25"/>
  <c r="I162" i="25"/>
  <c r="M162" i="25"/>
  <c r="Q162" i="25"/>
  <c r="D163" i="25"/>
  <c r="H163" i="25"/>
  <c r="L163" i="25"/>
  <c r="P163" i="25"/>
  <c r="C164" i="25"/>
  <c r="G164" i="25"/>
  <c r="K164" i="25"/>
  <c r="O164" i="25"/>
  <c r="B165" i="25"/>
  <c r="F165" i="25"/>
  <c r="J165" i="25"/>
  <c r="N165" i="25"/>
  <c r="R165" i="25"/>
  <c r="E166" i="25"/>
  <c r="I166" i="25"/>
  <c r="M166" i="25"/>
  <c r="Q166" i="25"/>
  <c r="D167" i="25"/>
  <c r="H167" i="25"/>
  <c r="L167" i="25"/>
  <c r="P167" i="25"/>
  <c r="C168" i="25"/>
  <c r="G168" i="25"/>
  <c r="K168" i="25"/>
  <c r="O168" i="25"/>
  <c r="B169" i="25"/>
  <c r="F169" i="25"/>
  <c r="J169" i="25"/>
  <c r="N169" i="25"/>
  <c r="R169" i="25"/>
  <c r="E170" i="25"/>
  <c r="I170" i="25"/>
  <c r="M170" i="25"/>
  <c r="Q170" i="25"/>
  <c r="D171" i="25"/>
  <c r="H171" i="25"/>
  <c r="L171" i="25"/>
  <c r="P171" i="25"/>
  <c r="C172" i="25"/>
  <c r="G172" i="25"/>
  <c r="K172" i="25"/>
  <c r="O172" i="25"/>
  <c r="B173" i="25"/>
  <c r="F173" i="25"/>
  <c r="J173" i="25"/>
  <c r="N173" i="25"/>
  <c r="R173" i="25"/>
  <c r="E174" i="25"/>
  <c r="I174" i="25"/>
  <c r="M174" i="25"/>
  <c r="Q174" i="25"/>
  <c r="D175" i="25"/>
  <c r="H175" i="25"/>
  <c r="L175" i="25"/>
  <c r="P175" i="25"/>
  <c r="C176" i="25"/>
  <c r="G176" i="25"/>
  <c r="K176" i="25"/>
  <c r="O176" i="25"/>
  <c r="B177" i="25"/>
  <c r="F177" i="25"/>
  <c r="J177" i="25"/>
  <c r="N177" i="25"/>
  <c r="R177" i="25"/>
  <c r="E178" i="25"/>
  <c r="I178" i="25"/>
  <c r="M178" i="25"/>
  <c r="Q178" i="25"/>
  <c r="D179" i="25"/>
  <c r="H179" i="25"/>
  <c r="L179" i="25"/>
  <c r="P179" i="25"/>
  <c r="C180" i="25"/>
  <c r="G180" i="25"/>
  <c r="K180" i="25"/>
  <c r="O180" i="25"/>
  <c r="B181" i="25"/>
  <c r="F181" i="25"/>
  <c r="J181" i="25"/>
  <c r="N181" i="25"/>
  <c r="R181" i="25"/>
  <c r="E182" i="25"/>
  <c r="I182" i="25"/>
  <c r="M182" i="25"/>
  <c r="Q182" i="25"/>
  <c r="D183" i="25"/>
  <c r="H183" i="25"/>
  <c r="L183" i="25"/>
  <c r="P183" i="25"/>
  <c r="C184" i="25"/>
  <c r="G184" i="25"/>
  <c r="K184" i="25"/>
  <c r="O184" i="25"/>
  <c r="B185" i="25"/>
  <c r="F185" i="25"/>
  <c r="J185" i="25"/>
  <c r="N185" i="25"/>
  <c r="R185" i="25"/>
  <c r="E186" i="25"/>
  <c r="I186" i="25"/>
  <c r="M186" i="25"/>
  <c r="Q186" i="25"/>
  <c r="D187" i="25"/>
  <c r="H187" i="25"/>
  <c r="L187" i="25"/>
  <c r="P187" i="25"/>
  <c r="C188" i="25"/>
  <c r="G188" i="25"/>
  <c r="K188" i="25"/>
  <c r="O188" i="25"/>
  <c r="B189" i="25"/>
  <c r="F189" i="25"/>
  <c r="J189" i="25"/>
  <c r="N189" i="25"/>
  <c r="R189" i="25"/>
  <c r="E190" i="25"/>
  <c r="I190" i="25"/>
  <c r="M190" i="25"/>
  <c r="Q190" i="25"/>
  <c r="D191" i="25"/>
  <c r="H191" i="25"/>
  <c r="L191" i="25"/>
  <c r="P191" i="25"/>
  <c r="C192" i="25"/>
  <c r="G192" i="25"/>
  <c r="K192" i="25"/>
  <c r="O192" i="25"/>
  <c r="B193" i="25"/>
  <c r="F193" i="25"/>
  <c r="J193" i="25"/>
  <c r="N193" i="25"/>
  <c r="R193" i="25"/>
  <c r="E194" i="25"/>
  <c r="I194" i="25"/>
  <c r="M194" i="25"/>
  <c r="Q194" i="25"/>
  <c r="D195" i="25"/>
  <c r="H195" i="25"/>
  <c r="L195" i="25"/>
  <c r="P195" i="25"/>
  <c r="C196" i="25"/>
  <c r="G196" i="25"/>
  <c r="K196" i="25"/>
  <c r="O196" i="25"/>
  <c r="B197" i="25"/>
  <c r="F197" i="25"/>
  <c r="J197" i="25"/>
  <c r="N197" i="25"/>
  <c r="R197" i="25"/>
  <c r="E198" i="25"/>
  <c r="I198" i="25"/>
  <c r="M198" i="25"/>
  <c r="Q198" i="25"/>
  <c r="D199" i="25"/>
  <c r="H199" i="25"/>
  <c r="L199" i="25"/>
  <c r="P199" i="25"/>
  <c r="C200" i="25"/>
  <c r="G200" i="25"/>
  <c r="K200" i="25"/>
  <c r="O200" i="25"/>
  <c r="B201" i="25"/>
  <c r="F201" i="25"/>
  <c r="J201" i="25"/>
  <c r="N201" i="25"/>
  <c r="R201" i="25"/>
  <c r="E202" i="25"/>
  <c r="I202" i="25"/>
  <c r="M202" i="25"/>
  <c r="Q202" i="25"/>
  <c r="D203" i="25"/>
  <c r="H203" i="25"/>
  <c r="L203" i="25"/>
  <c r="P203" i="25"/>
  <c r="C204" i="25"/>
  <c r="G204" i="25"/>
  <c r="K204" i="25"/>
  <c r="O204" i="25"/>
  <c r="B205" i="25"/>
  <c r="F205" i="25"/>
  <c r="J205" i="25"/>
  <c r="N205" i="25"/>
  <c r="R205" i="25"/>
  <c r="E206" i="25"/>
  <c r="I206" i="25"/>
  <c r="M206" i="25"/>
  <c r="Q206" i="25"/>
  <c r="D207" i="25"/>
  <c r="H207" i="25"/>
  <c r="L207" i="25"/>
  <c r="P207" i="25"/>
  <c r="C208" i="25"/>
  <c r="G208" i="25"/>
  <c r="K208" i="25"/>
  <c r="O208" i="25"/>
  <c r="B209" i="25"/>
  <c r="S37" i="25"/>
  <c r="S9" i="25"/>
  <c r="S25" i="25"/>
  <c r="S50" i="25"/>
  <c r="R208" i="25"/>
  <c r="E209" i="25"/>
  <c r="I209" i="25"/>
  <c r="M209" i="25"/>
  <c r="Q209" i="25"/>
  <c r="S40" i="25"/>
  <c r="S44" i="25"/>
  <c r="S48" i="25"/>
  <c r="S52" i="25"/>
  <c r="S56" i="25"/>
  <c r="S60" i="25"/>
  <c r="S64" i="25"/>
  <c r="S68" i="25"/>
  <c r="S72" i="25"/>
  <c r="S76" i="25"/>
  <c r="S80" i="25"/>
  <c r="S84" i="25"/>
  <c r="S88" i="25"/>
  <c r="S92" i="25"/>
  <c r="S96" i="25"/>
  <c r="S104" i="25"/>
  <c r="S108" i="25"/>
  <c r="S112" i="25"/>
  <c r="S116" i="25"/>
  <c r="S120" i="25"/>
  <c r="S124" i="25"/>
  <c r="S128" i="25"/>
  <c r="S132" i="25"/>
  <c r="S136" i="25"/>
  <c r="S140" i="25"/>
  <c r="S144" i="25"/>
  <c r="S148" i="25"/>
  <c r="S152" i="25"/>
  <c r="S156" i="25"/>
  <c r="S160" i="25"/>
  <c r="S164" i="25"/>
  <c r="S168" i="25"/>
  <c r="S172" i="25"/>
  <c r="S176" i="25"/>
  <c r="S180" i="25"/>
  <c r="S184" i="25"/>
  <c r="S188" i="25"/>
  <c r="S192" i="25"/>
  <c r="S196" i="25"/>
  <c r="S200" i="25"/>
  <c r="S204" i="25"/>
  <c r="S208" i="25"/>
  <c r="F209" i="25"/>
  <c r="J209" i="25"/>
  <c r="N209" i="25"/>
  <c r="R209" i="25"/>
  <c r="S41" i="25"/>
  <c r="S45" i="25"/>
  <c r="S49" i="25"/>
  <c r="S53" i="25"/>
  <c r="S57" i="25"/>
  <c r="S61" i="25"/>
  <c r="S65" i="25"/>
  <c r="S69" i="25"/>
  <c r="S73" i="25"/>
  <c r="S77" i="25"/>
  <c r="S81" i="25"/>
  <c r="S85" i="25"/>
  <c r="S89" i="25"/>
  <c r="S93" i="25"/>
  <c r="S97" i="25"/>
  <c r="S101" i="25"/>
  <c r="S105" i="25"/>
  <c r="S109" i="25"/>
  <c r="S113" i="25"/>
  <c r="S117" i="25"/>
  <c r="S121" i="25"/>
  <c r="S125" i="25"/>
  <c r="S129" i="25"/>
  <c r="S133" i="25"/>
  <c r="S137" i="25"/>
  <c r="S141" i="25"/>
  <c r="S145" i="25"/>
  <c r="S149" i="25"/>
  <c r="S153" i="25"/>
  <c r="S157" i="25"/>
  <c r="S161" i="25"/>
  <c r="S165" i="25"/>
  <c r="S169" i="25"/>
  <c r="S173" i="25"/>
  <c r="S177" i="25"/>
  <c r="S181" i="25"/>
  <c r="S185" i="25"/>
  <c r="S189" i="25"/>
  <c r="S193" i="25"/>
  <c r="S197" i="25"/>
  <c r="S201" i="25"/>
  <c r="S205" i="25"/>
  <c r="S209" i="25"/>
  <c r="G209" i="25"/>
  <c r="K209" i="25"/>
  <c r="O209" i="25"/>
  <c r="S90" i="25"/>
  <c r="S94" i="25"/>
  <c r="S98" i="25"/>
  <c r="S102" i="25"/>
  <c r="S106" i="25"/>
  <c r="S110" i="25"/>
  <c r="S114" i="25"/>
  <c r="S118" i="25"/>
  <c r="S122" i="25"/>
  <c r="S126" i="25"/>
  <c r="S130" i="25"/>
  <c r="S134" i="25"/>
  <c r="S138" i="25"/>
  <c r="S142" i="25"/>
  <c r="S146" i="25"/>
  <c r="S154" i="25"/>
  <c r="S158" i="25"/>
  <c r="S162" i="25"/>
  <c r="S166" i="25"/>
  <c r="S170" i="25"/>
  <c r="S174" i="25"/>
  <c r="S178" i="25"/>
  <c r="S182" i="25"/>
  <c r="S186" i="25"/>
  <c r="S190" i="25"/>
  <c r="S194" i="25"/>
  <c r="S198" i="25"/>
  <c r="S202" i="25"/>
  <c r="S206" i="25"/>
  <c r="U207" i="25" l="1"/>
  <c r="W202" i="25"/>
  <c r="V186" i="25"/>
  <c r="X170" i="25"/>
  <c r="U154" i="25"/>
  <c r="U130" i="25"/>
  <c r="X114" i="25"/>
  <c r="X94" i="25"/>
  <c r="T70" i="25"/>
  <c r="X54" i="25"/>
  <c r="U38" i="25"/>
  <c r="X22" i="25"/>
  <c r="X6" i="25"/>
  <c r="U198" i="25"/>
  <c r="X182" i="25"/>
  <c r="V166" i="25"/>
  <c r="T150" i="25"/>
  <c r="V142" i="25"/>
  <c r="X126" i="25"/>
  <c r="V110" i="25"/>
  <c r="X106" i="25"/>
  <c r="W90" i="25"/>
  <c r="X50" i="25"/>
  <c r="U34" i="25"/>
  <c r="W18" i="25"/>
  <c r="V2" i="25"/>
  <c r="T194" i="25"/>
  <c r="V178" i="25"/>
  <c r="W162" i="25"/>
  <c r="X146" i="25"/>
  <c r="T138" i="25"/>
  <c r="V122" i="25"/>
  <c r="T102" i="25"/>
  <c r="T86" i="25"/>
  <c r="V82" i="25"/>
  <c r="V66" i="25"/>
  <c r="U62" i="25"/>
  <c r="T46" i="25"/>
  <c r="X30" i="25"/>
  <c r="V14" i="25"/>
  <c r="T206" i="25"/>
  <c r="W190" i="25"/>
  <c r="U174" i="25"/>
  <c r="T158" i="25"/>
  <c r="U134" i="25"/>
  <c r="U118" i="25"/>
  <c r="V98" i="25"/>
  <c r="U78" i="25"/>
  <c r="X74" i="25"/>
  <c r="T58" i="25"/>
  <c r="X42" i="25"/>
  <c r="U10" i="25"/>
  <c r="X201" i="25"/>
  <c r="T201" i="25"/>
  <c r="W201" i="25"/>
  <c r="V201" i="25"/>
  <c r="U201" i="25"/>
  <c r="W185" i="25"/>
  <c r="V185" i="25"/>
  <c r="U185" i="25"/>
  <c r="T185" i="25"/>
  <c r="X185" i="25"/>
  <c r="V169" i="25"/>
  <c r="U169" i="25"/>
  <c r="X169" i="25"/>
  <c r="T169" i="25"/>
  <c r="W169" i="25"/>
  <c r="U153" i="25"/>
  <c r="X153" i="25"/>
  <c r="T153" i="25"/>
  <c r="W153" i="25"/>
  <c r="V153" i="25"/>
  <c r="U137" i="25"/>
  <c r="X137" i="25"/>
  <c r="T137" i="25"/>
  <c r="W137" i="25"/>
  <c r="V137" i="25"/>
  <c r="U121" i="25"/>
  <c r="X121" i="25"/>
  <c r="T121" i="25"/>
  <c r="W121" i="25"/>
  <c r="V121" i="25"/>
  <c r="U117" i="25"/>
  <c r="X117" i="25"/>
  <c r="T117" i="25"/>
  <c r="W117" i="25"/>
  <c r="V117" i="25"/>
  <c r="W196" i="25"/>
  <c r="V196" i="25"/>
  <c r="X196" i="25"/>
  <c r="T196" i="25"/>
  <c r="U196" i="25"/>
  <c r="U180" i="25"/>
  <c r="X180" i="25"/>
  <c r="T180" i="25"/>
  <c r="W180" i="25"/>
  <c r="V180" i="25"/>
  <c r="U164" i="25"/>
  <c r="X164" i="25"/>
  <c r="T164" i="25"/>
  <c r="W164" i="25"/>
  <c r="V164" i="25"/>
  <c r="X148" i="25"/>
  <c r="T148" i="25"/>
  <c r="W148" i="25"/>
  <c r="V148" i="25"/>
  <c r="U148" i="25"/>
  <c r="X132" i="25"/>
  <c r="T132" i="25"/>
  <c r="W132" i="25"/>
  <c r="V132" i="25"/>
  <c r="U132" i="25"/>
  <c r="X116" i="25"/>
  <c r="T116" i="25"/>
  <c r="W116" i="25"/>
  <c r="V116" i="25"/>
  <c r="U116" i="25"/>
  <c r="V100" i="25"/>
  <c r="U100" i="25"/>
  <c r="X100" i="25"/>
  <c r="T100" i="25"/>
  <c r="W100" i="25"/>
  <c r="X84" i="25"/>
  <c r="T84" i="25"/>
  <c r="W84" i="25"/>
  <c r="V84" i="25"/>
  <c r="U84" i="25"/>
  <c r="X68" i="25"/>
  <c r="T68" i="25"/>
  <c r="W68" i="25"/>
  <c r="V68" i="25"/>
  <c r="U68" i="25"/>
  <c r="W207" i="25"/>
  <c r="V207" i="25"/>
  <c r="V195" i="25"/>
  <c r="U195" i="25"/>
  <c r="W195" i="25"/>
  <c r="X195" i="25"/>
  <c r="T195" i="25"/>
  <c r="X179" i="25"/>
  <c r="T179" i="25"/>
  <c r="W179" i="25"/>
  <c r="V179" i="25"/>
  <c r="U179" i="25"/>
  <c r="X163" i="25"/>
  <c r="T163" i="25"/>
  <c r="W163" i="25"/>
  <c r="V163" i="25"/>
  <c r="U163" i="25"/>
  <c r="W147" i="25"/>
  <c r="V147" i="25"/>
  <c r="U147" i="25"/>
  <c r="T147" i="25"/>
  <c r="X147" i="25"/>
  <c r="W101" i="25"/>
  <c r="V101" i="25"/>
  <c r="U101" i="25"/>
  <c r="X101" i="25"/>
  <c r="T101" i="25"/>
  <c r="U81" i="25"/>
  <c r="X81" i="25"/>
  <c r="T81" i="25"/>
  <c r="W81" i="25"/>
  <c r="V81" i="25"/>
  <c r="U77" i="25"/>
  <c r="X77" i="25"/>
  <c r="T77" i="25"/>
  <c r="W77" i="25"/>
  <c r="V77" i="25"/>
  <c r="U73" i="25"/>
  <c r="X73" i="25"/>
  <c r="T73" i="25"/>
  <c r="W73" i="25"/>
  <c r="V73" i="25"/>
  <c r="U45" i="25"/>
  <c r="X45" i="25"/>
  <c r="T45" i="25"/>
  <c r="W45" i="25"/>
  <c r="V45" i="25"/>
  <c r="U41" i="25"/>
  <c r="X41" i="25"/>
  <c r="T41" i="25"/>
  <c r="W41" i="25"/>
  <c r="V41" i="25"/>
  <c r="U37" i="25"/>
  <c r="T37" i="25"/>
  <c r="X37" i="25"/>
  <c r="W37" i="25"/>
  <c r="V37" i="25"/>
  <c r="X64" i="25"/>
  <c r="T64" i="25"/>
  <c r="W64" i="25"/>
  <c r="V64" i="25"/>
  <c r="U64" i="25"/>
  <c r="X48" i="25"/>
  <c r="T48" i="25"/>
  <c r="W48" i="25"/>
  <c r="V48" i="25"/>
  <c r="U48" i="25"/>
  <c r="X36" i="25"/>
  <c r="T36" i="25"/>
  <c r="V36" i="25"/>
  <c r="U36" i="25"/>
  <c r="W36" i="25"/>
  <c r="U24" i="25"/>
  <c r="X24" i="25"/>
  <c r="T24" i="25"/>
  <c r="W24" i="25"/>
  <c r="V24" i="25"/>
  <c r="W139" i="25"/>
  <c r="V139" i="25"/>
  <c r="U139" i="25"/>
  <c r="X139" i="25"/>
  <c r="T139" i="25"/>
  <c r="W123" i="25"/>
  <c r="V123" i="25"/>
  <c r="U123" i="25"/>
  <c r="T123" i="25"/>
  <c r="X123" i="25"/>
  <c r="U103" i="25"/>
  <c r="X103" i="25"/>
  <c r="T103" i="25"/>
  <c r="W103" i="25"/>
  <c r="V103" i="25"/>
  <c r="W87" i="25"/>
  <c r="V87" i="25"/>
  <c r="U87" i="25"/>
  <c r="X87" i="25"/>
  <c r="T87" i="25"/>
  <c r="W67" i="25"/>
  <c r="V67" i="25"/>
  <c r="U67" i="25"/>
  <c r="X67" i="25"/>
  <c r="T67" i="25"/>
  <c r="W47" i="25"/>
  <c r="V47" i="25"/>
  <c r="U47" i="25"/>
  <c r="T47" i="25"/>
  <c r="X47" i="25"/>
  <c r="X31" i="25"/>
  <c r="T31" i="25"/>
  <c r="W31" i="25"/>
  <c r="V31" i="25"/>
  <c r="U31" i="25"/>
  <c r="X15" i="25"/>
  <c r="T15" i="25"/>
  <c r="W15" i="25"/>
  <c r="V15" i="25"/>
  <c r="U15" i="25"/>
  <c r="X166" i="25"/>
  <c r="W166" i="25"/>
  <c r="V158" i="25"/>
  <c r="X150" i="25"/>
  <c r="T142" i="25"/>
  <c r="W134" i="25"/>
  <c r="V134" i="25"/>
  <c r="X206" i="25"/>
  <c r="T202" i="25"/>
  <c r="W198" i="25"/>
  <c r="U194" i="25"/>
  <c r="X194" i="25"/>
  <c r="T190" i="25"/>
  <c r="W186" i="25"/>
  <c r="V182" i="25"/>
  <c r="T178" i="25"/>
  <c r="W178" i="25"/>
  <c r="V174" i="25"/>
  <c r="U170" i="25"/>
  <c r="X162" i="25"/>
  <c r="W154" i="25"/>
  <c r="V154" i="25"/>
  <c r="U146" i="25"/>
  <c r="X138" i="25"/>
  <c r="U57" i="25"/>
  <c r="X57" i="25"/>
  <c r="T57" i="25"/>
  <c r="W57" i="25"/>
  <c r="V57" i="25"/>
  <c r="V33" i="25"/>
  <c r="U33" i="25"/>
  <c r="X33" i="25"/>
  <c r="T33" i="25"/>
  <c r="W33" i="25"/>
  <c r="V17" i="25"/>
  <c r="U17" i="25"/>
  <c r="X17" i="25"/>
  <c r="T17" i="25"/>
  <c r="W17" i="25"/>
  <c r="W130" i="25"/>
  <c r="V130" i="25"/>
  <c r="U126" i="25"/>
  <c r="W110" i="25"/>
  <c r="V106" i="25"/>
  <c r="U102" i="25"/>
  <c r="X102" i="25"/>
  <c r="T90" i="25"/>
  <c r="X86" i="25"/>
  <c r="T82" i="25"/>
  <c r="W78" i="25"/>
  <c r="V78" i="25"/>
  <c r="U74" i="25"/>
  <c r="X70" i="25"/>
  <c r="T66" i="25"/>
  <c r="W62" i="25"/>
  <c r="V62" i="25"/>
  <c r="U54" i="25"/>
  <c r="X46" i="25"/>
  <c r="U42" i="25"/>
  <c r="X38" i="25"/>
  <c r="V38" i="25"/>
  <c r="V34" i="25"/>
  <c r="U22" i="25"/>
  <c r="T18" i="25"/>
  <c r="T14" i="25"/>
  <c r="W14" i="25"/>
  <c r="V10" i="25"/>
  <c r="U6" i="25"/>
  <c r="T14" i="6"/>
  <c r="T122" i="25"/>
  <c r="W118" i="25"/>
  <c r="V118" i="25"/>
  <c r="U114" i="25"/>
  <c r="W98" i="25"/>
  <c r="V94" i="25"/>
  <c r="X58" i="25"/>
  <c r="U50" i="25"/>
  <c r="U30" i="25"/>
  <c r="X26" i="25"/>
  <c r="X2" i="25"/>
  <c r="W2" i="25"/>
  <c r="X197" i="25"/>
  <c r="T197" i="25"/>
  <c r="W197" i="25"/>
  <c r="V197" i="25"/>
  <c r="U197" i="25"/>
  <c r="W181" i="25"/>
  <c r="V181" i="25"/>
  <c r="U181" i="25"/>
  <c r="T181" i="25"/>
  <c r="X181" i="25"/>
  <c r="V165" i="25"/>
  <c r="U165" i="25"/>
  <c r="X165" i="25"/>
  <c r="T165" i="25"/>
  <c r="W165" i="25"/>
  <c r="U149" i="25"/>
  <c r="X149" i="25"/>
  <c r="T149" i="25"/>
  <c r="W149" i="25"/>
  <c r="V149" i="25"/>
  <c r="U133" i="25"/>
  <c r="X133" i="25"/>
  <c r="T133" i="25"/>
  <c r="W133" i="25"/>
  <c r="V133" i="25"/>
  <c r="W208" i="25"/>
  <c r="V208" i="25"/>
  <c r="U208" i="25"/>
  <c r="X208" i="25"/>
  <c r="T208" i="25"/>
  <c r="V192" i="25"/>
  <c r="U192" i="25"/>
  <c r="X192" i="25"/>
  <c r="T192" i="25"/>
  <c r="W192" i="25"/>
  <c r="U176" i="25"/>
  <c r="X176" i="25"/>
  <c r="T176" i="25"/>
  <c r="W176" i="25"/>
  <c r="V176" i="25"/>
  <c r="U160" i="25"/>
  <c r="X160" i="25"/>
  <c r="T160" i="25"/>
  <c r="W160" i="25"/>
  <c r="V160" i="25"/>
  <c r="X144" i="25"/>
  <c r="T144" i="25"/>
  <c r="W144" i="25"/>
  <c r="V144" i="25"/>
  <c r="U144" i="25"/>
  <c r="X128" i="25"/>
  <c r="T128" i="25"/>
  <c r="W128" i="25"/>
  <c r="V128" i="25"/>
  <c r="U128" i="25"/>
  <c r="X112" i="25"/>
  <c r="T112" i="25"/>
  <c r="W112" i="25"/>
  <c r="V112" i="25"/>
  <c r="U112" i="25"/>
  <c r="V96" i="25"/>
  <c r="U96" i="25"/>
  <c r="X96" i="25"/>
  <c r="T96" i="25"/>
  <c r="W96" i="25"/>
  <c r="X80" i="25"/>
  <c r="T80" i="25"/>
  <c r="W80" i="25"/>
  <c r="V80" i="25"/>
  <c r="U80" i="25"/>
  <c r="T207" i="25"/>
  <c r="U191" i="25"/>
  <c r="X191" i="25"/>
  <c r="T191" i="25"/>
  <c r="W191" i="25"/>
  <c r="V191" i="25"/>
  <c r="X175" i="25"/>
  <c r="T175" i="25"/>
  <c r="W175" i="25"/>
  <c r="V175" i="25"/>
  <c r="U175" i="25"/>
  <c r="X159" i="25"/>
  <c r="T159" i="25"/>
  <c r="W159" i="25"/>
  <c r="V159" i="25"/>
  <c r="U159" i="25"/>
  <c r="U113" i="25"/>
  <c r="X113" i="25"/>
  <c r="T113" i="25"/>
  <c r="W113" i="25"/>
  <c r="V113" i="25"/>
  <c r="W97" i="25"/>
  <c r="V97" i="25"/>
  <c r="U97" i="25"/>
  <c r="T97" i="25"/>
  <c r="X97" i="25"/>
  <c r="U69" i="25"/>
  <c r="X69" i="25"/>
  <c r="T69" i="25"/>
  <c r="W69" i="25"/>
  <c r="V69" i="25"/>
  <c r="U65" i="25"/>
  <c r="X65" i="25"/>
  <c r="T65" i="25"/>
  <c r="W65" i="25"/>
  <c r="V65" i="25"/>
  <c r="X60" i="25"/>
  <c r="T60" i="25"/>
  <c r="W60" i="25"/>
  <c r="V60" i="25"/>
  <c r="U60" i="25"/>
  <c r="X44" i="25"/>
  <c r="T44" i="25"/>
  <c r="W44" i="25"/>
  <c r="V44" i="25"/>
  <c r="U44" i="25"/>
  <c r="X40" i="25"/>
  <c r="T40" i="25"/>
  <c r="W40" i="25"/>
  <c r="V40" i="25"/>
  <c r="U40" i="25"/>
  <c r="W135" i="25"/>
  <c r="V135" i="25"/>
  <c r="U135" i="25"/>
  <c r="X135" i="25"/>
  <c r="T135" i="25"/>
  <c r="W119" i="25"/>
  <c r="V119" i="25"/>
  <c r="U119" i="25"/>
  <c r="X119" i="25"/>
  <c r="T119" i="25"/>
  <c r="U99" i="25"/>
  <c r="X99" i="25"/>
  <c r="T99" i="25"/>
  <c r="W99" i="25"/>
  <c r="V99" i="25"/>
  <c r="W83" i="25"/>
  <c r="V83" i="25"/>
  <c r="U83" i="25"/>
  <c r="X83" i="25"/>
  <c r="T83" i="25"/>
  <c r="W79" i="25"/>
  <c r="V79" i="25"/>
  <c r="U79" i="25"/>
  <c r="T79" i="25"/>
  <c r="X79" i="25"/>
  <c r="W75" i="25"/>
  <c r="V75" i="25"/>
  <c r="U75" i="25"/>
  <c r="X75" i="25"/>
  <c r="T75" i="25"/>
  <c r="U28" i="25"/>
  <c r="X28" i="25"/>
  <c r="T28" i="25"/>
  <c r="W28" i="25"/>
  <c r="V28" i="25"/>
  <c r="W63" i="25"/>
  <c r="V63" i="25"/>
  <c r="U63" i="25"/>
  <c r="T63" i="25"/>
  <c r="X63" i="25"/>
  <c r="W59" i="25"/>
  <c r="V59" i="25"/>
  <c r="U59" i="25"/>
  <c r="X59" i="25"/>
  <c r="T59" i="25"/>
  <c r="W43" i="25"/>
  <c r="V43" i="25"/>
  <c r="U43" i="25"/>
  <c r="X43" i="25"/>
  <c r="T43" i="25"/>
  <c r="X27" i="25"/>
  <c r="T27" i="25"/>
  <c r="W27" i="25"/>
  <c r="V27" i="25"/>
  <c r="U27" i="25"/>
  <c r="X11" i="25"/>
  <c r="T11" i="25"/>
  <c r="W11" i="25"/>
  <c r="V11" i="25"/>
  <c r="U11" i="25"/>
  <c r="T166" i="25"/>
  <c r="U158" i="25"/>
  <c r="W158" i="25"/>
  <c r="U150" i="25"/>
  <c r="X142" i="25"/>
  <c r="T134" i="25"/>
  <c r="V206" i="25"/>
  <c r="U206" i="25"/>
  <c r="X202" i="25"/>
  <c r="T198" i="25"/>
  <c r="V194" i="25"/>
  <c r="U190" i="25"/>
  <c r="X190" i="25"/>
  <c r="T186" i="25"/>
  <c r="W182" i="25"/>
  <c r="X178" i="25"/>
  <c r="T174" i="25"/>
  <c r="W174" i="25"/>
  <c r="V170" i="25"/>
  <c r="U162" i="25"/>
  <c r="T154" i="25"/>
  <c r="W146" i="25"/>
  <c r="V146" i="25"/>
  <c r="U138" i="25"/>
  <c r="V29" i="25"/>
  <c r="U29" i="25"/>
  <c r="X29" i="25"/>
  <c r="T29" i="25"/>
  <c r="W29" i="25"/>
  <c r="V13" i="25"/>
  <c r="U13" i="25"/>
  <c r="X13" i="25"/>
  <c r="T13" i="25"/>
  <c r="W13" i="25"/>
  <c r="T130" i="25"/>
  <c r="W126" i="25"/>
  <c r="V126" i="25"/>
  <c r="J12" i="4"/>
  <c r="I12" i="4" s="1"/>
  <c r="T110" i="25"/>
  <c r="W106" i="25"/>
  <c r="V102" i="25"/>
  <c r="U90" i="25"/>
  <c r="X90" i="25"/>
  <c r="U86" i="25"/>
  <c r="X82" i="25"/>
  <c r="T78" i="25"/>
  <c r="W74" i="25"/>
  <c r="V74" i="25"/>
  <c r="U70" i="25"/>
  <c r="X66" i="25"/>
  <c r="T62" i="25"/>
  <c r="W54" i="25"/>
  <c r="V54" i="25"/>
  <c r="U46" i="25"/>
  <c r="W42" i="25"/>
  <c r="V42" i="25"/>
  <c r="T38" i="25"/>
  <c r="X34" i="25"/>
  <c r="W34" i="25"/>
  <c r="V22" i="25"/>
  <c r="U18" i="25"/>
  <c r="X14" i="25"/>
  <c r="T10" i="25"/>
  <c r="W10" i="25"/>
  <c r="V6" i="25"/>
  <c r="S23" i="6"/>
  <c r="X22" i="6"/>
  <c r="X20" i="7"/>
  <c r="X24" i="7" s="1"/>
  <c r="X122" i="25"/>
  <c r="T118" i="25"/>
  <c r="W114" i="25"/>
  <c r="V114" i="25"/>
  <c r="T98" i="25"/>
  <c r="W94" i="25"/>
  <c r="U58" i="25"/>
  <c r="W50" i="25"/>
  <c r="V50" i="25"/>
  <c r="V30" i="25"/>
  <c r="U26" i="25"/>
  <c r="T2" i="25"/>
  <c r="U10" i="22"/>
  <c r="U12" i="22" s="1"/>
  <c r="X209" i="25"/>
  <c r="T209" i="25"/>
  <c r="W209" i="25"/>
  <c r="V209" i="25"/>
  <c r="U209" i="25"/>
  <c r="W193" i="25"/>
  <c r="V193" i="25"/>
  <c r="U193" i="25"/>
  <c r="X193" i="25"/>
  <c r="T193" i="25"/>
  <c r="V177" i="25"/>
  <c r="U177" i="25"/>
  <c r="X177" i="25"/>
  <c r="T177" i="25"/>
  <c r="W177" i="25"/>
  <c r="V161" i="25"/>
  <c r="U161" i="25"/>
  <c r="X161" i="25"/>
  <c r="T161" i="25"/>
  <c r="W161" i="25"/>
  <c r="U145" i="25"/>
  <c r="X145" i="25"/>
  <c r="T145" i="25"/>
  <c r="W145" i="25"/>
  <c r="V145" i="25"/>
  <c r="U129" i="25"/>
  <c r="X129" i="25"/>
  <c r="T129" i="25"/>
  <c r="W129" i="25"/>
  <c r="V129" i="25"/>
  <c r="W204" i="25"/>
  <c r="V204" i="25"/>
  <c r="U204" i="25"/>
  <c r="X204" i="25"/>
  <c r="T204" i="25"/>
  <c r="V188" i="25"/>
  <c r="U188" i="25"/>
  <c r="X188" i="25"/>
  <c r="T188" i="25"/>
  <c r="W188" i="25"/>
  <c r="U172" i="25"/>
  <c r="X172" i="25"/>
  <c r="T172" i="25"/>
  <c r="W172" i="25"/>
  <c r="V172" i="25"/>
  <c r="X156" i="25"/>
  <c r="T156" i="25"/>
  <c r="W156" i="25"/>
  <c r="V156" i="25"/>
  <c r="U156" i="25"/>
  <c r="X140" i="25"/>
  <c r="T140" i="25"/>
  <c r="W140" i="25"/>
  <c r="V140" i="25"/>
  <c r="U140" i="25"/>
  <c r="X124" i="25"/>
  <c r="T124" i="25"/>
  <c r="W124" i="25"/>
  <c r="V124" i="25"/>
  <c r="U124" i="25"/>
  <c r="V108" i="25"/>
  <c r="U108" i="25"/>
  <c r="X108" i="25"/>
  <c r="T108" i="25"/>
  <c r="W108" i="25"/>
  <c r="V92" i="25"/>
  <c r="U92" i="25"/>
  <c r="X92" i="25"/>
  <c r="T92" i="25"/>
  <c r="W92" i="25"/>
  <c r="X76" i="25"/>
  <c r="T76" i="25"/>
  <c r="W76" i="25"/>
  <c r="V76" i="25"/>
  <c r="U76" i="25"/>
  <c r="X207" i="25"/>
  <c r="V203" i="25"/>
  <c r="U203" i="25"/>
  <c r="X203" i="25"/>
  <c r="T203" i="25"/>
  <c r="W203" i="25"/>
  <c r="U187" i="25"/>
  <c r="X187" i="25"/>
  <c r="T187" i="25"/>
  <c r="W187" i="25"/>
  <c r="V187" i="25"/>
  <c r="X171" i="25"/>
  <c r="T171" i="25"/>
  <c r="W171" i="25"/>
  <c r="V171" i="25"/>
  <c r="U171" i="25"/>
  <c r="W155" i="25"/>
  <c r="V155" i="25"/>
  <c r="U155" i="25"/>
  <c r="X155" i="25"/>
  <c r="T155" i="25"/>
  <c r="W109" i="25"/>
  <c r="V109" i="25"/>
  <c r="U109" i="25"/>
  <c r="X109" i="25"/>
  <c r="T109" i="25"/>
  <c r="W93" i="25"/>
  <c r="V93" i="25"/>
  <c r="U93" i="25"/>
  <c r="X93" i="25"/>
  <c r="T93" i="25"/>
  <c r="U61" i="25"/>
  <c r="X61" i="25"/>
  <c r="T61" i="25"/>
  <c r="W61" i="25"/>
  <c r="V61" i="25"/>
  <c r="X56" i="25"/>
  <c r="T56" i="25"/>
  <c r="W56" i="25"/>
  <c r="V56" i="25"/>
  <c r="U56" i="25"/>
  <c r="U16" i="25"/>
  <c r="X16" i="25"/>
  <c r="T16" i="25"/>
  <c r="W16" i="25"/>
  <c r="V16" i="25"/>
  <c r="U4" i="25"/>
  <c r="X4" i="25"/>
  <c r="T4" i="25"/>
  <c r="W4" i="25"/>
  <c r="V4" i="25"/>
  <c r="W131" i="25"/>
  <c r="V131" i="25"/>
  <c r="U131" i="25"/>
  <c r="X131" i="25"/>
  <c r="T131" i="25"/>
  <c r="W115" i="25"/>
  <c r="V115" i="25"/>
  <c r="U115" i="25"/>
  <c r="X115" i="25"/>
  <c r="T115" i="25"/>
  <c r="U95" i="25"/>
  <c r="X95" i="25"/>
  <c r="T95" i="25"/>
  <c r="W95" i="25"/>
  <c r="V95" i="25"/>
  <c r="W71" i="25"/>
  <c r="V71" i="25"/>
  <c r="U71" i="25"/>
  <c r="X71" i="25"/>
  <c r="T71" i="25"/>
  <c r="W55" i="25"/>
  <c r="V55" i="25"/>
  <c r="U55" i="25"/>
  <c r="X55" i="25"/>
  <c r="T55" i="25"/>
  <c r="W39" i="25"/>
  <c r="V39" i="25"/>
  <c r="X39" i="25"/>
  <c r="U39" i="25"/>
  <c r="T39" i="25"/>
  <c r="X23" i="25"/>
  <c r="T23" i="25"/>
  <c r="W23" i="25"/>
  <c r="V23" i="25"/>
  <c r="U23" i="25"/>
  <c r="X7" i="25"/>
  <c r="T7" i="25"/>
  <c r="W7" i="25"/>
  <c r="V7" i="25"/>
  <c r="U7" i="25"/>
  <c r="U166" i="25"/>
  <c r="X158" i="25"/>
  <c r="W150" i="25"/>
  <c r="V150" i="25"/>
  <c r="U142" i="25"/>
  <c r="X134" i="25"/>
  <c r="W206" i="25"/>
  <c r="V202" i="25"/>
  <c r="U202" i="25"/>
  <c r="X198" i="25"/>
  <c r="W194" i="25"/>
  <c r="V190" i="25"/>
  <c r="U186" i="25"/>
  <c r="X186" i="25"/>
  <c r="T182" i="25"/>
  <c r="U178" i="25"/>
  <c r="X174" i="25"/>
  <c r="T170" i="25"/>
  <c r="W170" i="25"/>
  <c r="V162" i="25"/>
  <c r="X154" i="25"/>
  <c r="T146" i="25"/>
  <c r="W138" i="25"/>
  <c r="V138" i="25"/>
  <c r="V25" i="25"/>
  <c r="U25" i="25"/>
  <c r="X25" i="25"/>
  <c r="T25" i="25"/>
  <c r="W25" i="25"/>
  <c r="V9" i="25"/>
  <c r="U9" i="25"/>
  <c r="X9" i="25"/>
  <c r="T9" i="25"/>
  <c r="W9" i="25"/>
  <c r="X130" i="25"/>
  <c r="T126" i="25"/>
  <c r="M21" i="9"/>
  <c r="U110" i="25"/>
  <c r="X110" i="25"/>
  <c r="T106" i="25"/>
  <c r="W102" i="25"/>
  <c r="V90" i="25"/>
  <c r="W86" i="25"/>
  <c r="V86" i="25"/>
  <c r="U82" i="25"/>
  <c r="X78" i="25"/>
  <c r="T74" i="25"/>
  <c r="W70" i="25"/>
  <c r="V70" i="25"/>
  <c r="U66" i="25"/>
  <c r="X62" i="25"/>
  <c r="T54" i="25"/>
  <c r="W46" i="25"/>
  <c r="V46" i="25"/>
  <c r="T42" i="25"/>
  <c r="W38" i="25"/>
  <c r="T34" i="25"/>
  <c r="T22" i="25"/>
  <c r="W22" i="25"/>
  <c r="V18" i="25"/>
  <c r="U14" i="25"/>
  <c r="X10" i="25"/>
  <c r="T6" i="25"/>
  <c r="W6" i="25"/>
  <c r="U122" i="25"/>
  <c r="X118" i="25"/>
  <c r="T114" i="25"/>
  <c r="U98" i="25"/>
  <c r="X98" i="25"/>
  <c r="T94" i="25"/>
  <c r="W58" i="25"/>
  <c r="V58" i="25"/>
  <c r="T50" i="25"/>
  <c r="T30" i="25"/>
  <c r="W30" i="25"/>
  <c r="V26" i="25"/>
  <c r="U2" i="25"/>
  <c r="X205" i="25"/>
  <c r="T205" i="25"/>
  <c r="W205" i="25"/>
  <c r="V205" i="25"/>
  <c r="U205" i="25"/>
  <c r="W189" i="25"/>
  <c r="V189" i="25"/>
  <c r="U189" i="25"/>
  <c r="X189" i="25"/>
  <c r="T189" i="25"/>
  <c r="V173" i="25"/>
  <c r="U173" i="25"/>
  <c r="X173" i="25"/>
  <c r="T173" i="25"/>
  <c r="W173" i="25"/>
  <c r="V157" i="25"/>
  <c r="U157" i="25"/>
  <c r="X157" i="25"/>
  <c r="W157" i="25"/>
  <c r="T157" i="25"/>
  <c r="U141" i="25"/>
  <c r="X141" i="25"/>
  <c r="T141" i="25"/>
  <c r="W141" i="25"/>
  <c r="V141" i="25"/>
  <c r="U125" i="25"/>
  <c r="X125" i="25"/>
  <c r="T125" i="25"/>
  <c r="W125" i="25"/>
  <c r="V125" i="25"/>
  <c r="W200" i="25"/>
  <c r="V200" i="25"/>
  <c r="U200" i="25"/>
  <c r="X200" i="25"/>
  <c r="T200" i="25"/>
  <c r="V184" i="25"/>
  <c r="U184" i="25"/>
  <c r="X184" i="25"/>
  <c r="T184" i="25"/>
  <c r="W184" i="25"/>
  <c r="U168" i="25"/>
  <c r="X168" i="25"/>
  <c r="T168" i="25"/>
  <c r="W168" i="25"/>
  <c r="V168" i="25"/>
  <c r="X152" i="25"/>
  <c r="T152" i="25"/>
  <c r="W152" i="25"/>
  <c r="V152" i="25"/>
  <c r="U152" i="25"/>
  <c r="X136" i="25"/>
  <c r="T136" i="25"/>
  <c r="W136" i="25"/>
  <c r="V136" i="25"/>
  <c r="U136" i="25"/>
  <c r="X120" i="25"/>
  <c r="T120" i="25"/>
  <c r="W120" i="25"/>
  <c r="V120" i="25"/>
  <c r="U120" i="25"/>
  <c r="V104" i="25"/>
  <c r="U104" i="25"/>
  <c r="X104" i="25"/>
  <c r="T104" i="25"/>
  <c r="W104" i="25"/>
  <c r="V88" i="25"/>
  <c r="U88" i="25"/>
  <c r="X88" i="25"/>
  <c r="T88" i="25"/>
  <c r="W88" i="25"/>
  <c r="X72" i="25"/>
  <c r="T72" i="25"/>
  <c r="W72" i="25"/>
  <c r="V72" i="25"/>
  <c r="U72" i="25"/>
  <c r="V199" i="25"/>
  <c r="U199" i="25"/>
  <c r="X199" i="25"/>
  <c r="T199" i="25"/>
  <c r="W199" i="25"/>
  <c r="U183" i="25"/>
  <c r="X183" i="25"/>
  <c r="T183" i="25"/>
  <c r="W183" i="25"/>
  <c r="V183" i="25"/>
  <c r="X167" i="25"/>
  <c r="T167" i="25"/>
  <c r="W167" i="25"/>
  <c r="V167" i="25"/>
  <c r="U167" i="25"/>
  <c r="W151" i="25"/>
  <c r="V151" i="25"/>
  <c r="U151" i="25"/>
  <c r="X151" i="25"/>
  <c r="T151" i="25"/>
  <c r="W105" i="25"/>
  <c r="V105" i="25"/>
  <c r="U105" i="25"/>
  <c r="X105" i="25"/>
  <c r="T105" i="25"/>
  <c r="W89" i="25"/>
  <c r="V89" i="25"/>
  <c r="U89" i="25"/>
  <c r="X89" i="25"/>
  <c r="T89" i="25"/>
  <c r="U85" i="25"/>
  <c r="X85" i="25"/>
  <c r="T85" i="25"/>
  <c r="W85" i="25"/>
  <c r="V85" i="25"/>
  <c r="U53" i="25"/>
  <c r="X53" i="25"/>
  <c r="T53" i="25"/>
  <c r="W53" i="25"/>
  <c r="V53" i="25"/>
  <c r="U49" i="25"/>
  <c r="X49" i="25"/>
  <c r="T49" i="25"/>
  <c r="W49" i="25"/>
  <c r="V49" i="25"/>
  <c r="X52" i="25"/>
  <c r="T52" i="25"/>
  <c r="W52" i="25"/>
  <c r="V52" i="25"/>
  <c r="U52" i="25"/>
  <c r="U32" i="25"/>
  <c r="X32" i="25"/>
  <c r="T32" i="25"/>
  <c r="W32" i="25"/>
  <c r="V32" i="25"/>
  <c r="U20" i="25"/>
  <c r="X20" i="25"/>
  <c r="T20" i="25"/>
  <c r="W20" i="25"/>
  <c r="V20" i="25"/>
  <c r="U8" i="25"/>
  <c r="X8" i="25"/>
  <c r="T8" i="25"/>
  <c r="W8" i="25"/>
  <c r="V8" i="25"/>
  <c r="W143" i="25"/>
  <c r="V143" i="25"/>
  <c r="U143" i="25"/>
  <c r="X143" i="25"/>
  <c r="T143" i="25"/>
  <c r="W127" i="25"/>
  <c r="V127" i="25"/>
  <c r="U127" i="25"/>
  <c r="X127" i="25"/>
  <c r="T127" i="25"/>
  <c r="W111" i="25"/>
  <c r="V111" i="25"/>
  <c r="U111" i="25"/>
  <c r="X111" i="25"/>
  <c r="T111" i="25"/>
  <c r="U91" i="25"/>
  <c r="X91" i="25"/>
  <c r="T91" i="25"/>
  <c r="W91" i="25"/>
  <c r="V91" i="25"/>
  <c r="U107" i="25"/>
  <c r="X107" i="25"/>
  <c r="T107" i="25"/>
  <c r="W107" i="25"/>
  <c r="V107" i="25"/>
  <c r="W51" i="25"/>
  <c r="V51" i="25"/>
  <c r="U51" i="25"/>
  <c r="X51" i="25"/>
  <c r="T51" i="25"/>
  <c r="X35" i="25"/>
  <c r="T35" i="25"/>
  <c r="W35" i="25"/>
  <c r="V35" i="25"/>
  <c r="U35" i="25"/>
  <c r="X19" i="25"/>
  <c r="T19" i="25"/>
  <c r="W19" i="25"/>
  <c r="V19" i="25"/>
  <c r="U19" i="25"/>
  <c r="X3" i="25"/>
  <c r="T3" i="25"/>
  <c r="W3" i="25"/>
  <c r="V3" i="25"/>
  <c r="U3" i="25"/>
  <c r="W142" i="25"/>
  <c r="V198" i="25"/>
  <c r="U182" i="25"/>
  <c r="T162" i="25"/>
  <c r="V21" i="25"/>
  <c r="U21" i="25"/>
  <c r="X21" i="25"/>
  <c r="T21" i="25"/>
  <c r="W21" i="25"/>
  <c r="V5" i="25"/>
  <c r="U5" i="25"/>
  <c r="X5" i="25"/>
  <c r="T5" i="25"/>
  <c r="W5" i="25"/>
  <c r="U12" i="25"/>
  <c r="X12" i="25"/>
  <c r="T12" i="25"/>
  <c r="W12" i="25"/>
  <c r="V12" i="25"/>
  <c r="U106" i="25"/>
  <c r="W82" i="25"/>
  <c r="W66" i="25"/>
  <c r="X18" i="25"/>
  <c r="T24" i="6"/>
  <c r="S14" i="6"/>
  <c r="X13" i="6"/>
  <c r="W122" i="25"/>
  <c r="U94" i="25"/>
  <c r="T26" i="25"/>
  <c r="U14" i="6"/>
  <c r="U15" i="6" s="1"/>
  <c r="T37" i="6"/>
  <c r="T38" i="6" s="1"/>
  <c r="T15" i="6" l="1"/>
  <c r="X23" i="6"/>
  <c r="S24" i="6"/>
  <c r="X37" i="6"/>
  <c r="S38" i="6"/>
  <c r="X14" i="6"/>
  <c r="S15" i="6"/>
  <c r="U38" i="6"/>
  <c r="U39" i="6" s="1"/>
  <c r="U24" i="6"/>
  <c r="U25" i="6" s="1"/>
  <c r="S16" i="6" l="1"/>
  <c r="X15" i="6"/>
  <c r="X24" i="6"/>
  <c r="S25" i="6"/>
  <c r="T25" i="6"/>
  <c r="T26" i="6" s="1"/>
  <c r="X38" i="6"/>
  <c r="S39" i="6"/>
  <c r="U40" i="6" s="1"/>
  <c r="T16" i="6"/>
  <c r="U16" i="6"/>
  <c r="U17" i="6" s="1"/>
  <c r="T39" i="6"/>
  <c r="T40" i="6" s="1"/>
  <c r="T17" i="6" l="1"/>
  <c r="T18" i="6" s="1"/>
  <c r="X16" i="6"/>
  <c r="S17" i="6"/>
  <c r="U18" i="6"/>
  <c r="S40" i="6"/>
  <c r="X40" i="6" s="1"/>
  <c r="X39" i="6"/>
  <c r="X25" i="6"/>
  <c r="S26" i="6"/>
  <c r="U26" i="6"/>
  <c r="U27" i="6" s="1"/>
  <c r="S27" i="6" l="1"/>
  <c r="X26" i="6"/>
  <c r="S18" i="6"/>
  <c r="X17" i="6"/>
  <c r="T19" i="6"/>
  <c r="U19" i="6"/>
  <c r="T27" i="6"/>
  <c r="T28" i="6" s="1"/>
  <c r="X18" i="6" l="1"/>
  <c r="S19" i="6"/>
  <c r="X19" i="6" s="1"/>
  <c r="S28" i="6"/>
  <c r="X27" i="6"/>
  <c r="U28" i="6"/>
  <c r="X28" i="6" l="1"/>
  <c r="S29" i="6"/>
  <c r="U29" i="6"/>
  <c r="T29" i="6"/>
  <c r="T30" i="6" s="1"/>
  <c r="T31" i="6" l="1"/>
  <c r="X29" i="6"/>
  <c r="S30" i="6"/>
  <c r="U30" i="6"/>
  <c r="U31" i="6" s="1"/>
  <c r="S31" i="6" l="1"/>
  <c r="X30" i="6"/>
  <c r="X31" i="6" l="1"/>
  <c r="S32" i="6"/>
  <c r="T32" i="6"/>
  <c r="T33" i="6" s="1"/>
  <c r="U32" i="6"/>
  <c r="U33" i="6" s="1"/>
  <c r="X32" i="6" l="1"/>
  <c r="S33" i="6"/>
  <c r="X33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Nico Katzke (Satrix)</author>
  </authors>
  <commentList>
    <comment ref="A1" authorId="0" shapeId="0" xr:uid="{5B6794E0-1CD1-4DD7-BF22-270DA96335C6}">
      <text>
        <r>
          <rPr>
            <b/>
            <sz val="9"/>
            <color indexed="81"/>
            <rFont val="Tahoma"/>
            <family val="2"/>
          </rPr>
          <t>Nico Katzke (Satrix):</t>
        </r>
        <r>
          <rPr>
            <sz val="9"/>
            <color indexed="81"/>
            <rFont val="Tahoma"/>
            <family val="2"/>
          </rPr>
          <t xml:space="preserve">
Step through the next three sheets to see how I compare the rolling 3 year annualized performance of active funds to a benchmark.</t>
        </r>
      </text>
    </comment>
  </commentList>
</comments>
</file>

<file path=xl/sharedStrings.xml><?xml version="1.0" encoding="utf-8"?>
<sst xmlns="http://schemas.openxmlformats.org/spreadsheetml/2006/main" count="2781" uniqueCount="98">
  <si>
    <t>Monthly Returns</t>
  </si>
  <si>
    <t>Date</t>
  </si>
  <si>
    <t>JALSHTR Index</t>
  </si>
  <si>
    <t>BM</t>
  </si>
  <si>
    <t>Stocks</t>
  </si>
  <si>
    <t>WHL</t>
  </si>
  <si>
    <t>date</t>
  </si>
  <si>
    <t>Beta Estimation</t>
  </si>
  <si>
    <t>Note:</t>
  </si>
  <si>
    <t xml:space="preserve">This is the beta calculation from the equation: </t>
  </si>
  <si>
    <t xml:space="preserve">St. Deviation </t>
  </si>
  <si>
    <t>Manual Sharpe</t>
  </si>
  <si>
    <t>RF (JIBA3M)</t>
  </si>
  <si>
    <t>Portfolio Returns</t>
  </si>
  <si>
    <t>Portfolio (EW)</t>
  </si>
  <si>
    <t>Portfolio (Equal Weight)</t>
  </si>
  <si>
    <t>Excess Returns</t>
  </si>
  <si>
    <t>Return Less MAR (A)</t>
  </si>
  <si>
    <t>Less than MAR (B)</t>
  </si>
  <si>
    <t>A*B</t>
  </si>
  <si>
    <t>ANG</t>
  </si>
  <si>
    <t>SBK</t>
  </si>
  <si>
    <t>Sharpe Ratio</t>
  </si>
  <si>
    <t>MAR: Minimum Accepted Rate of Return (Hurdle Rate) Annual</t>
  </si>
  <si>
    <t>MAR: monthly effective rate</t>
  </si>
  <si>
    <r>
      <t>Remember: Monthly effective rate = (1 + annual rate)</t>
    </r>
    <r>
      <rPr>
        <b/>
        <vertAlign val="superscript"/>
        <sz val="7"/>
        <color rgb="FF333333"/>
        <rFont val="Verdana"/>
        <family val="2"/>
      </rPr>
      <t>(1/12)</t>
    </r>
    <r>
      <rPr>
        <b/>
        <sz val="7"/>
        <color rgb="FF333333"/>
        <rFont val="Verdana"/>
        <family val="2"/>
      </rPr>
      <t> – 1</t>
    </r>
  </si>
  <si>
    <t>Sortino Ratio</t>
  </si>
  <si>
    <t>Downside Deviation</t>
  </si>
  <si>
    <t>Cumulative Returns</t>
  </si>
  <si>
    <t>Calculate the cumulative returns, over time, for each stock - supposing you started with a R100 investment in each</t>
  </si>
  <si>
    <t>Cumulative Return total</t>
  </si>
  <si>
    <t>So, your R100 would today be worth:</t>
  </si>
  <si>
    <t>And you would have returned:</t>
  </si>
  <si>
    <t>If you invested in WHL, held the stocks and reinvested your dividends (we use TRI data)</t>
  </si>
  <si>
    <t>Sanity check:</t>
  </si>
  <si>
    <t>Portfolio Construction:</t>
  </si>
  <si>
    <t>Weight the stocks according to this column, and calculate the actual portfolio returns</t>
  </si>
  <si>
    <t>Rebalance</t>
  </si>
  <si>
    <t>Rebalance Weights</t>
  </si>
  <si>
    <t>Actual Weights (use bottom formula on the far left)</t>
  </si>
  <si>
    <t>SANITY: CHECK THAT IT SUMS TO 1</t>
  </si>
  <si>
    <t>Let's use the Portfolio Returns button's stock returns and weights, and calculate the portfolio's information ratio</t>
  </si>
  <si>
    <t>Stock Returns</t>
  </si>
  <si>
    <t>Stock Weights</t>
  </si>
  <si>
    <t>See how important the settings are for IR Calculation</t>
  </si>
  <si>
    <t>Benchmark</t>
  </si>
  <si>
    <t>IR CALCULATION</t>
  </si>
  <si>
    <t>Monthly</t>
  </si>
  <si>
    <t>Weekly</t>
  </si>
  <si>
    <t>Periodicity:</t>
  </si>
  <si>
    <t>Number of Points</t>
  </si>
  <si>
    <t>Cum Return Portflio</t>
  </si>
  <si>
    <t>Ann Return Portfolio</t>
  </si>
  <si>
    <t>Ann Return Top40</t>
  </si>
  <si>
    <t>Tracking Error</t>
  </si>
  <si>
    <t>Ann Tracking Error</t>
  </si>
  <si>
    <t>Cum Return BM</t>
  </si>
  <si>
    <t>Information Ratio:</t>
  </si>
  <si>
    <t>Excess Return</t>
  </si>
  <si>
    <t>Percentile</t>
  </si>
  <si>
    <t>Value at Risk</t>
  </si>
  <si>
    <t>Conditional Value at Risk</t>
  </si>
  <si>
    <t>Sum &lt;= percentile</t>
  </si>
  <si>
    <t>SBK CVaR</t>
  </si>
  <si>
    <t>N Below Percentile</t>
  </si>
  <si>
    <t>CVaR</t>
  </si>
  <si>
    <t>CDF extreme point</t>
  </si>
  <si>
    <t>Once in 20 months, you are expected to lose about 19%.</t>
  </si>
  <si>
    <t>Thus with SBK - you can expect to lose more than 14% once in 20 months.</t>
  </si>
  <si>
    <t>ANNUALISED VERSION</t>
  </si>
  <si>
    <t>Below we calculate the annualised Sharpe ratio (as typically used)</t>
  </si>
  <si>
    <t>Annualised Excess Return</t>
  </si>
  <si>
    <t>NOTE: This value can differ depending on what software you use.</t>
  </si>
  <si>
    <t>This follows as excel does not do a Bessel correction on the SD</t>
  </si>
  <si>
    <t>1+R</t>
  </si>
  <si>
    <t/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</si>
  <si>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</si>
  <si>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</si>
  <si>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</si>
  <si>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</si>
  <si>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</si>
  <si>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</si>
  <si>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</si>
  <si>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</si>
  <si>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</si>
  <si>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</si>
  <si>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</si>
  <si>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</si>
  <si>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</si>
  <si>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</si>
  <si>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</si>
  <si>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</si>
  <si>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</si>
  <si>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Median</t>
  </si>
  <si>
    <t>Top Decile</t>
  </si>
  <si>
    <t>Top Quartile</t>
  </si>
  <si>
    <t>Bottom Quartile</t>
  </si>
  <si>
    <t>Bottom Decile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</si>
</sst>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name val="Calibri"/>
      <family val="2"/>
      <scheme val="minor"/>
    </font>
    <font>
      <b/>
      <sz val="7"/>
      <color rgb="FF333333"/>
      <name val="Verdana"/>
      <family val="2"/>
    </font>
    <font>
      <b/>
      <vertAlign val="superscript"/>
      <sz val="7"/>
      <color rgb="FF333333"/>
      <name val="Verdana"/>
      <family val="2"/>
    </font>
    <font>
      <b/>
      <sz val="11"/>
      <name val="Calibri"/>
      <family val="2"/>
      <scheme val="minor"/>
    </font>
    <font>
      <sz val="16"/>
      <color rgb="FF1D1D1F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Verdana"/>
      <family val="2"/>
    </font>
    <font>
      <sz val="10"/>
      <color theme="1"/>
      <name val="Verdan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95">
    <xf numFmtId="0" fontId="0" fillId="0" borderId="0" xfId="0"/>
    <xf numFmtId="0" fontId="0" fillId="4" borderId="0" xfId="0" applyFill="1" applyBorder="1"/>
    <xf numFmtId="0" fontId="4" fillId="4" borderId="0" xfId="2" applyFill="1" applyBorder="1"/>
    <xf numFmtId="0" fontId="0" fillId="4" borderId="0" xfId="0" applyFill="1"/>
    <xf numFmtId="0" fontId="3" fillId="7" borderId="1" xfId="0" applyFont="1" applyFill="1" applyBorder="1" applyAlignment="1">
      <alignment horizontal="center"/>
    </xf>
    <xf numFmtId="11" fontId="0" fillId="0" borderId="0" xfId="0" applyNumberFormat="1"/>
    <xf numFmtId="0" fontId="3" fillId="4" borderId="0" xfId="0" applyFont="1" applyFill="1"/>
    <xf numFmtId="2" fontId="3" fillId="0" borderId="1" xfId="0" applyNumberFormat="1" applyFont="1" applyBorder="1" applyAlignment="1">
      <alignment horizontal="center"/>
    </xf>
    <xf numFmtId="164" fontId="0" fillId="0" borderId="0" xfId="0" applyNumberFormat="1"/>
    <xf numFmtId="0" fontId="0" fillId="2" borderId="0" xfId="0" applyFill="1"/>
    <xf numFmtId="10" fontId="0" fillId="4" borderId="0" xfId="0" applyNumberFormat="1" applyFill="1"/>
    <xf numFmtId="0" fontId="0" fillId="4" borderId="1" xfId="0" applyFill="1" applyBorder="1"/>
    <xf numFmtId="10" fontId="0" fillId="4" borderId="1" xfId="0" applyNumberFormat="1" applyFill="1" applyBorder="1"/>
    <xf numFmtId="0" fontId="0" fillId="0" borderId="1" xfId="0" applyFill="1" applyBorder="1"/>
    <xf numFmtId="10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3" fillId="0" borderId="1" xfId="0" applyFont="1" applyFill="1" applyBorder="1"/>
    <xf numFmtId="0" fontId="0" fillId="0" borderId="1" xfId="0" applyBorder="1"/>
    <xf numFmtId="10" fontId="0" fillId="0" borderId="0" xfId="0" applyNumberFormat="1"/>
    <xf numFmtId="0" fontId="3" fillId="0" borderId="1" xfId="0" applyNumberFormat="1" applyFont="1" applyBorder="1" applyAlignment="1">
      <alignment horizontal="center"/>
    </xf>
    <xf numFmtId="0" fontId="2" fillId="4" borderId="0" xfId="0" applyFont="1" applyFill="1"/>
    <xf numFmtId="0" fontId="0" fillId="4" borderId="2" xfId="0" applyFill="1" applyBorder="1"/>
    <xf numFmtId="0" fontId="0" fillId="0" borderId="2" xfId="0" applyBorder="1"/>
    <xf numFmtId="0" fontId="0" fillId="4" borderId="6" xfId="0" applyFill="1" applyBorder="1"/>
    <xf numFmtId="10" fontId="0" fillId="4" borderId="6" xfId="0" applyNumberFormat="1" applyFill="1" applyBorder="1"/>
    <xf numFmtId="0" fontId="0" fillId="3" borderId="0" xfId="0" applyFill="1"/>
    <xf numFmtId="11" fontId="0" fillId="3" borderId="0" xfId="0" applyNumberFormat="1" applyFill="1"/>
    <xf numFmtId="0" fontId="0" fillId="0" borderId="0" xfId="0" applyAlignment="1">
      <alignment horizontal="center"/>
    </xf>
    <xf numFmtId="0" fontId="3" fillId="7" borderId="1" xfId="0" applyFont="1" applyFill="1" applyBorder="1" applyAlignment="1">
      <alignment horizontal="center" vertical="center"/>
    </xf>
    <xf numFmtId="0" fontId="3" fillId="0" borderId="7" xfId="0" applyFont="1" applyFill="1" applyBorder="1"/>
    <xf numFmtId="0" fontId="3" fillId="0" borderId="7" xfId="0" applyFont="1" applyFill="1" applyBorder="1" applyAlignment="1">
      <alignment horizontal="center"/>
    </xf>
    <xf numFmtId="10" fontId="5" fillId="8" borderId="1" xfId="0" applyNumberFormat="1" applyFont="1" applyFill="1" applyBorder="1" applyAlignment="1">
      <alignment horizontal="center"/>
    </xf>
    <xf numFmtId="10" fontId="0" fillId="4" borderId="0" xfId="0" applyNumberFormat="1" applyFill="1" applyBorder="1"/>
    <xf numFmtId="10" fontId="0" fillId="4" borderId="0" xfId="0" applyNumberFormat="1" applyFill="1" applyBorder="1" applyAlignment="1">
      <alignment horizontal="center"/>
    </xf>
    <xf numFmtId="10" fontId="6" fillId="4" borderId="0" xfId="0" applyNumberFormat="1" applyFont="1" applyFill="1" applyBorder="1" applyAlignment="1">
      <alignment horizontal="center"/>
    </xf>
    <xf numFmtId="0" fontId="3" fillId="4" borderId="0" xfId="0" applyFont="1" applyFill="1" applyBorder="1"/>
    <xf numFmtId="0" fontId="3" fillId="4" borderId="0" xfId="0" applyNumberFormat="1" applyFont="1" applyFill="1" applyBorder="1" applyAlignment="1">
      <alignment horizontal="center"/>
    </xf>
    <xf numFmtId="0" fontId="7" fillId="0" borderId="0" xfId="0" applyFont="1"/>
    <xf numFmtId="15" fontId="0" fillId="0" borderId="1" xfId="0" applyNumberFormat="1" applyBorder="1" applyAlignment="1">
      <alignment horizontal="center" vertical="center"/>
    </xf>
    <xf numFmtId="10" fontId="0" fillId="0" borderId="1" xfId="0" applyNumberFormat="1" applyBorder="1"/>
    <xf numFmtId="0" fontId="0" fillId="0" borderId="1" xfId="0" applyBorder="1" applyAlignment="1">
      <alignment horizontal="center"/>
    </xf>
    <xf numFmtId="0" fontId="9" fillId="7" borderId="1" xfId="0" applyFont="1" applyFill="1" applyBorder="1" applyAlignment="1">
      <alignment horizontal="center"/>
    </xf>
    <xf numFmtId="10" fontId="3" fillId="0" borderId="1" xfId="1" applyNumberFormat="1" applyFont="1" applyBorder="1" applyAlignment="1">
      <alignment horizontal="center"/>
    </xf>
    <xf numFmtId="2" fontId="2" fillId="10" borderId="1" xfId="0" applyNumberFormat="1" applyFont="1" applyFill="1" applyBorder="1" applyAlignment="1">
      <alignment horizontal="center"/>
    </xf>
    <xf numFmtId="10" fontId="2" fillId="10" borderId="1" xfId="1" applyNumberFormat="1" applyFont="1" applyFill="1" applyBorder="1" applyAlignment="1">
      <alignment horizontal="center"/>
    </xf>
    <xf numFmtId="0" fontId="10" fillId="0" borderId="0" xfId="0" applyFont="1" applyAlignment="1">
      <alignment horizontal="left" vertical="center"/>
    </xf>
    <xf numFmtId="10" fontId="0" fillId="0" borderId="1" xfId="1" applyNumberFormat="1" applyFont="1" applyBorder="1"/>
    <xf numFmtId="0" fontId="11" fillId="4" borderId="0" xfId="0" applyFont="1" applyFill="1"/>
    <xf numFmtId="164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5" borderId="0" xfId="0" applyFill="1"/>
    <xf numFmtId="0" fontId="3" fillId="5" borderId="0" xfId="0" applyFont="1" applyFill="1"/>
    <xf numFmtId="0" fontId="0" fillId="5" borderId="3" xfId="0" applyFill="1" applyBorder="1"/>
    <xf numFmtId="10" fontId="0" fillId="5" borderId="4" xfId="1" applyNumberFormat="1" applyFont="1" applyFill="1" applyBorder="1"/>
    <xf numFmtId="2" fontId="0" fillId="5" borderId="4" xfId="0" applyNumberFormat="1" applyFill="1" applyBorder="1"/>
    <xf numFmtId="2" fontId="0" fillId="5" borderId="5" xfId="0" applyNumberFormat="1" applyFill="1" applyBorder="1"/>
    <xf numFmtId="0" fontId="3" fillId="2" borderId="0" xfId="0" applyFont="1" applyFill="1"/>
    <xf numFmtId="0" fontId="0" fillId="2" borderId="3" xfId="0" applyFill="1" applyBorder="1"/>
    <xf numFmtId="10" fontId="0" fillId="2" borderId="4" xfId="1" applyNumberFormat="1" applyFont="1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0" fontId="3" fillId="0" borderId="0" xfId="0" applyFont="1"/>
    <xf numFmtId="0" fontId="3" fillId="9" borderId="0" xfId="0" applyFont="1" applyFill="1" applyBorder="1" applyAlignment="1">
      <alignment horizontal="center"/>
    </xf>
    <xf numFmtId="10" fontId="0" fillId="9" borderId="1" xfId="1" applyNumberFormat="1" applyFont="1" applyFill="1" applyBorder="1" applyAlignment="1">
      <alignment horizontal="center"/>
    </xf>
    <xf numFmtId="9" fontId="3" fillId="0" borderId="1" xfId="1" applyFont="1" applyBorder="1" applyAlignment="1">
      <alignment horizontal="center"/>
    </xf>
    <xf numFmtId="0" fontId="3" fillId="4" borderId="1" xfId="0" applyFont="1" applyFill="1" applyBorder="1"/>
    <xf numFmtId="10" fontId="3" fillId="4" borderId="1" xfId="0" applyNumberFormat="1" applyFont="1" applyFill="1" applyBorder="1"/>
    <xf numFmtId="0" fontId="0" fillId="0" borderId="8" xfId="0" applyBorder="1"/>
    <xf numFmtId="0" fontId="0" fillId="0" borderId="10" xfId="0" applyFill="1" applyBorder="1"/>
    <xf numFmtId="2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3" fillId="0" borderId="8" xfId="0" applyFont="1" applyFill="1" applyBorder="1"/>
    <xf numFmtId="0" fontId="6" fillId="4" borderId="0" xfId="0" applyNumberFormat="1" applyFont="1" applyFill="1" applyBorder="1" applyAlignment="1">
      <alignment horizontal="center"/>
    </xf>
    <xf numFmtId="0" fontId="0" fillId="4" borderId="0" xfId="0" applyNumberFormat="1" applyFill="1" applyBorder="1" applyAlignment="1">
      <alignment horizontal="center"/>
    </xf>
    <xf numFmtId="9" fontId="0" fillId="4" borderId="0" xfId="0" applyNumberFormat="1" applyFill="1" applyBorder="1" applyAlignment="1">
      <alignment horizontal="center"/>
    </xf>
    <xf numFmtId="0" fontId="3" fillId="3" borderId="0" xfId="0" applyFont="1" applyFill="1"/>
    <xf numFmtId="14" fontId="0" fillId="0" borderId="0" xfId="0" applyNumberFormat="1"/>
    <xf numFmtId="49" fontId="12" fillId="0" borderId="0" xfId="0" applyNumberFormat="1" applyFont="1" applyAlignment="1">
      <alignment horizontal="left" vertical="top" wrapText="1"/>
    </xf>
    <xf numFmtId="10" fontId="13" fillId="0" borderId="0" xfId="1" applyNumberFormat="1" applyFont="1" applyAlignment="1">
      <alignment horizontal="center" vertical="center"/>
    </xf>
    <xf numFmtId="14" fontId="0" fillId="0" borderId="0" xfId="0" applyNumberFormat="1"/>
    <xf numFmtId="14" fontId="0" fillId="11" borderId="0" xfId="0" applyNumberFormat="1" applyFill="1"/>
    <xf numFmtId="10" fontId="0" fillId="0" borderId="0" xfId="1" applyNumberFormat="1" applyFont="1"/>
    <xf numFmtId="0" fontId="0" fillId="0" borderId="0" xfId="1" applyNumberFormat="1" applyFont="1" applyAlignment="1">
      <alignment horizontal="center" vertical="center"/>
    </xf>
    <xf numFmtId="0" fontId="0" fillId="11" borderId="0" xfId="1" applyNumberFormat="1" applyFont="1" applyFill="1" applyAlignment="1">
      <alignment horizontal="center" vertical="center"/>
    </xf>
    <xf numFmtId="0" fontId="0" fillId="0" borderId="0" xfId="0" applyAlignment="1">
      <alignment wrapText="1"/>
    </xf>
    <xf numFmtId="9" fontId="0" fillId="0" borderId="0" xfId="1" applyFont="1"/>
    <xf numFmtId="9" fontId="0" fillId="0" borderId="0" xfId="0" applyNumberFormat="1" applyAlignment="1">
      <alignment wrapText="1"/>
    </xf>
    <xf numFmtId="0" fontId="0" fillId="0" borderId="0" xfId="0" applyAlignment="1">
      <alignment horizontal="left"/>
    </xf>
    <xf numFmtId="0" fontId="3" fillId="6" borderId="1" xfId="0" applyFont="1" applyFill="1" applyBorder="1" applyAlignment="1">
      <alignment horizontal="center"/>
    </xf>
    <xf numFmtId="0" fontId="3" fillId="0" borderId="8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0" fillId="0" borderId="0" xfId="0" applyNumberFormat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What your R100 investment would have</a:t>
            </a:r>
            <a:r>
              <a:rPr lang="en-ZA" baseline="0"/>
              <a:t> been worth today...</a:t>
            </a:r>
            <a:endParaRPr lang="en-ZA"/>
          </a:p>
        </c:rich>
      </c:tx>
      <c:layout>
        <c:manualLayout>
          <c:xMode val="edge"/>
          <c:yMode val="edge"/>
          <c:x val="0.2738816034466906"/>
          <c:y val="1.78861819151453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'Cumulative returns'!$S$9</c:f>
              <c:strCache>
                <c:ptCount val="1"/>
                <c:pt idx="0">
                  <c:v>SBK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'Cumulative returns'!$S$10:$S$191</c:f>
              <c:numCache>
                <c:formatCode>General</c:formatCode>
                <c:ptCount val="182"/>
                <c:pt idx="0">
                  <c:v>100</c:v>
                </c:pt>
                <c:pt idx="1">
                  <c:v>89.928775270390204</c:v>
                </c:pt>
                <c:pt idx="2">
                  <c:v>87.95079018681507</c:v>
                </c:pt>
                <c:pt idx="3">
                  <c:v>89.203817837358244</c:v>
                </c:pt>
                <c:pt idx="4">
                  <c:v>96.700640303124814</c:v>
                </c:pt>
                <c:pt idx="5">
                  <c:v>113.62382790954217</c:v>
                </c:pt>
                <c:pt idx="6">
                  <c:v>115.24425046164176</c:v>
                </c:pt>
                <c:pt idx="7">
                  <c:v>115.39173601285403</c:v>
                </c:pt>
                <c:pt idx="8">
                  <c:v>116.58696851243434</c:v>
                </c:pt>
                <c:pt idx="9">
                  <c:v>112.74826734454062</c:v>
                </c:pt>
                <c:pt idx="10">
                  <c:v>135.00731432408446</c:v>
                </c:pt>
                <c:pt idx="11">
                  <c:v>134.74255977361562</c:v>
                </c:pt>
                <c:pt idx="12">
                  <c:v>148.23353078011456</c:v>
                </c:pt>
                <c:pt idx="13">
                  <c:v>155.85313796493915</c:v>
                </c:pt>
                <c:pt idx="14">
                  <c:v>151.51994052615166</c:v>
                </c:pt>
                <c:pt idx="15">
                  <c:v>157.9491114894841</c:v>
                </c:pt>
                <c:pt idx="16">
                  <c:v>165.99223002949705</c:v>
                </c:pt>
                <c:pt idx="17">
                  <c:v>197.86661550636697</c:v>
                </c:pt>
                <c:pt idx="18">
                  <c:v>200.54557663253306</c:v>
                </c:pt>
                <c:pt idx="19">
                  <c:v>196.6047147413606</c:v>
                </c:pt>
                <c:pt idx="20">
                  <c:v>208.65056715988385</c:v>
                </c:pt>
                <c:pt idx="21">
                  <c:v>228.05990551332155</c:v>
                </c:pt>
                <c:pt idx="22">
                  <c:v>202.38279095421959</c:v>
                </c:pt>
                <c:pt idx="23">
                  <c:v>226.47713374421446</c:v>
                </c:pt>
                <c:pt idx="24">
                  <c:v>242.56960598575503</c:v>
                </c:pt>
                <c:pt idx="25">
                  <c:v>239.7618647929207</c:v>
                </c:pt>
                <c:pt idx="26">
                  <c:v>234.52480874841126</c:v>
                </c:pt>
                <c:pt idx="27">
                  <c:v>279.89711983500791</c:v>
                </c:pt>
                <c:pt idx="28">
                  <c:v>312.1588047675001</c:v>
                </c:pt>
                <c:pt idx="29">
                  <c:v>379.03426940693959</c:v>
                </c:pt>
                <c:pt idx="30">
                  <c:v>412.92141298352408</c:v>
                </c:pt>
                <c:pt idx="31">
                  <c:v>386.73181611069748</c:v>
                </c:pt>
                <c:pt idx="32">
                  <c:v>393.4192666490797</c:v>
                </c:pt>
                <c:pt idx="33">
                  <c:v>358.07789155615188</c:v>
                </c:pt>
                <c:pt idx="34">
                  <c:v>365.51835775438207</c:v>
                </c:pt>
                <c:pt idx="35">
                  <c:v>334.67948871675532</c:v>
                </c:pt>
                <c:pt idx="36">
                  <c:v>354.03151154703903</c:v>
                </c:pt>
                <c:pt idx="37">
                  <c:v>392.89982973212722</c:v>
                </c:pt>
                <c:pt idx="38">
                  <c:v>398.32849708626037</c:v>
                </c:pt>
                <c:pt idx="39">
                  <c:v>409.85419314611789</c:v>
                </c:pt>
                <c:pt idx="40">
                  <c:v>383.69769059209989</c:v>
                </c:pt>
                <c:pt idx="41">
                  <c:v>393.80009112928303</c:v>
                </c:pt>
                <c:pt idx="42">
                  <c:v>444.92266001582664</c:v>
                </c:pt>
                <c:pt idx="43">
                  <c:v>502.32403654763738</c:v>
                </c:pt>
                <c:pt idx="44">
                  <c:v>476.80951581572543</c:v>
                </c:pt>
                <c:pt idx="45">
                  <c:v>512.81589486558266</c:v>
                </c:pt>
                <c:pt idx="46">
                  <c:v>539.190148444805</c:v>
                </c:pt>
                <c:pt idx="47">
                  <c:v>440.13021895009325</c:v>
                </c:pt>
                <c:pt idx="48">
                  <c:v>406.70567639511603</c:v>
                </c:pt>
                <c:pt idx="49">
                  <c:v>417.4937048850079</c:v>
                </c:pt>
                <c:pt idx="50">
                  <c:v>408.52346579054517</c:v>
                </c:pt>
                <c:pt idx="51">
                  <c:v>386.84644715700489</c:v>
                </c:pt>
                <c:pt idx="52">
                  <c:v>451.87174752391979</c:v>
                </c:pt>
                <c:pt idx="53">
                  <c:v>474.82697426796631</c:v>
                </c:pt>
                <c:pt idx="54">
                  <c:v>521.82258567351539</c:v>
                </c:pt>
                <c:pt idx="55">
                  <c:v>528.69469291829353</c:v>
                </c:pt>
                <c:pt idx="56">
                  <c:v>534.78092999831927</c:v>
                </c:pt>
                <c:pt idx="57">
                  <c:v>564.73776349552531</c:v>
                </c:pt>
                <c:pt idx="58">
                  <c:v>619.30214153816405</c:v>
                </c:pt>
                <c:pt idx="59">
                  <c:v>579.28991102903922</c:v>
                </c:pt>
                <c:pt idx="60">
                  <c:v>546.12700544377367</c:v>
                </c:pt>
                <c:pt idx="61">
                  <c:v>565.69989688001897</c:v>
                </c:pt>
                <c:pt idx="62">
                  <c:v>572.30389217966638</c:v>
                </c:pt>
                <c:pt idx="63">
                  <c:v>577.34885728674328</c:v>
                </c:pt>
                <c:pt idx="64">
                  <c:v>716.5711407947399</c:v>
                </c:pt>
                <c:pt idx="65">
                  <c:v>616.01045588622992</c:v>
                </c:pt>
                <c:pt idx="66">
                  <c:v>582.31108659679865</c:v>
                </c:pt>
                <c:pt idx="67">
                  <c:v>478.41794767260444</c:v>
                </c:pt>
                <c:pt idx="68">
                  <c:v>530.63790498572928</c:v>
                </c:pt>
                <c:pt idx="69">
                  <c:v>453.33868917719718</c:v>
                </c:pt>
                <c:pt idx="70">
                  <c:v>508.00115110673931</c:v>
                </c:pt>
                <c:pt idx="71">
                  <c:v>466.93110146526124</c:v>
                </c:pt>
                <c:pt idx="72">
                  <c:v>416.63876831578585</c:v>
                </c:pt>
                <c:pt idx="73">
                  <c:v>528.49996402791294</c:v>
                </c:pt>
                <c:pt idx="74">
                  <c:v>499.01676299191701</c:v>
                </c:pt>
                <c:pt idx="75">
                  <c:v>489.80407204009578</c:v>
                </c:pt>
                <c:pt idx="76">
                  <c:v>344.42960262835993</c:v>
                </c:pt>
                <c:pt idx="77">
                  <c:v>374.59099738602794</c:v>
                </c:pt>
                <c:pt idx="78">
                  <c:v>384.76150507206358</c:v>
                </c:pt>
                <c:pt idx="79">
                  <c:v>303.24827933523585</c:v>
                </c:pt>
                <c:pt idx="80">
                  <c:v>281.11585409722056</c:v>
                </c:pt>
                <c:pt idx="81">
                  <c:v>373.66051943691696</c:v>
                </c:pt>
                <c:pt idx="82">
                  <c:v>435.12026667306162</c:v>
                </c:pt>
                <c:pt idx="83">
                  <c:v>462.20988512913965</c:v>
                </c:pt>
                <c:pt idx="84">
                  <c:v>512.3130051080359</c:v>
                </c:pt>
                <c:pt idx="85">
                  <c:v>536.72414206575672</c:v>
                </c:pt>
                <c:pt idx="86">
                  <c:v>577.5738027290821</c:v>
                </c:pt>
                <c:pt idx="87">
                  <c:v>587.27427516247371</c:v>
                </c:pt>
                <c:pt idx="88">
                  <c:v>567.56852682318504</c:v>
                </c:pt>
                <c:pt idx="89">
                  <c:v>585.96465143048977</c:v>
                </c:pt>
                <c:pt idx="90">
                  <c:v>627.3956209981053</c:v>
                </c:pt>
                <c:pt idx="91">
                  <c:v>653.05283100314136</c:v>
                </c:pt>
                <c:pt idx="92">
                  <c:v>635.93851171490917</c:v>
                </c:pt>
                <c:pt idx="93">
                  <c:v>716.08503801050313</c:v>
                </c:pt>
                <c:pt idx="94">
                  <c:v>720.05203961725624</c:v>
                </c:pt>
                <c:pt idx="95">
                  <c:v>639.45082615890021</c:v>
                </c:pt>
                <c:pt idx="96">
                  <c:v>620.5069665939227</c:v>
                </c:pt>
                <c:pt idx="97">
                  <c:v>721.33840140051257</c:v>
                </c:pt>
                <c:pt idx="98">
                  <c:v>656.70951341758735</c:v>
                </c:pt>
                <c:pt idx="99">
                  <c:v>747.33974435837706</c:v>
                </c:pt>
                <c:pt idx="100">
                  <c:v>696.13539893042923</c:v>
                </c:pt>
                <c:pt idx="101">
                  <c:v>676.32053526463392</c:v>
                </c:pt>
                <c:pt idx="102">
                  <c:v>767.55677594186784</c:v>
                </c:pt>
                <c:pt idx="103">
                  <c:v>689.01340559725566</c:v>
                </c:pt>
                <c:pt idx="104">
                  <c:v>674.46197750545491</c:v>
                </c:pt>
                <c:pt idx="105">
                  <c:v>722.21132401256546</c:v>
                </c:pt>
                <c:pt idx="106">
                  <c:v>753.5295810451081</c:v>
                </c:pt>
                <c:pt idx="107">
                  <c:v>723.61927144535753</c:v>
                </c:pt>
                <c:pt idx="108">
                  <c:v>711.56286721504034</c:v>
                </c:pt>
                <c:pt idx="109">
                  <c:v>699.2654500107908</c:v>
                </c:pt>
                <c:pt idx="110">
                  <c:v>688.16134679488641</c:v>
                </c:pt>
                <c:pt idx="111">
                  <c:v>563.55691983021165</c:v>
                </c:pt>
                <c:pt idx="112">
                  <c:v>606.07712415165827</c:v>
                </c:pt>
                <c:pt idx="113">
                  <c:v>592.03218302597179</c:v>
                </c:pt>
                <c:pt idx="114">
                  <c:v>597.11072207966617</c:v>
                </c:pt>
                <c:pt idx="115">
                  <c:v>669.78608599726579</c:v>
                </c:pt>
                <c:pt idx="116">
                  <c:v>724.31377251252991</c:v>
                </c:pt>
                <c:pt idx="117">
                  <c:v>729.36928943140083</c:v>
                </c:pt>
                <c:pt idx="118">
                  <c:v>738.01050384901282</c:v>
                </c:pt>
                <c:pt idx="119">
                  <c:v>671.34727451497611</c:v>
                </c:pt>
                <c:pt idx="120">
                  <c:v>676.05506127245224</c:v>
                </c:pt>
                <c:pt idx="121">
                  <c:v>690.98995179740496</c:v>
                </c:pt>
                <c:pt idx="122">
                  <c:v>662.13650207439002</c:v>
                </c:pt>
                <c:pt idx="123">
                  <c:v>650.79810067387677</c:v>
                </c:pt>
                <c:pt idx="124">
                  <c:v>631.94129355620021</c:v>
                </c:pt>
                <c:pt idx="125">
                  <c:v>604.09122520923756</c:v>
                </c:pt>
                <c:pt idx="126">
                  <c:v>716.23372263123792</c:v>
                </c:pt>
                <c:pt idx="127">
                  <c:v>666.80903618791797</c:v>
                </c:pt>
                <c:pt idx="128">
                  <c:v>660.61320415357659</c:v>
                </c:pt>
                <c:pt idx="129">
                  <c:v>655.49341710832368</c:v>
                </c:pt>
                <c:pt idx="130">
                  <c:v>650.49785366555523</c:v>
                </c:pt>
                <c:pt idx="131">
                  <c:v>578.91795966330153</c:v>
                </c:pt>
                <c:pt idx="132">
                  <c:v>585.91980623036557</c:v>
                </c:pt>
                <c:pt idx="133">
                  <c:v>581.98781745365625</c:v>
                </c:pt>
                <c:pt idx="134">
                  <c:v>582.41300750617552</c:v>
                </c:pt>
                <c:pt idx="135">
                  <c:v>635.81308904290302</c:v>
                </c:pt>
                <c:pt idx="136">
                  <c:v>677.31144631765778</c:v>
                </c:pt>
                <c:pt idx="137">
                  <c:v>630.89738363030312</c:v>
                </c:pt>
                <c:pt idx="138">
                  <c:v>655.4327441905084</c:v>
                </c:pt>
                <c:pt idx="139">
                  <c:v>560.15276145711005</c:v>
                </c:pt>
                <c:pt idx="140">
                  <c:v>612.44490275546264</c:v>
                </c:pt>
                <c:pt idx="141">
                  <c:v>703.03028849612747</c:v>
                </c:pt>
                <c:pt idx="142">
                  <c:v>713.76579774095342</c:v>
                </c:pt>
                <c:pt idx="143">
                  <c:v>729.07575721240369</c:v>
                </c:pt>
                <c:pt idx="144">
                  <c:v>742.48399242188111</c:v>
                </c:pt>
                <c:pt idx="145">
                  <c:v>735.94522650423312</c:v>
                </c:pt>
                <c:pt idx="146">
                  <c:v>705.20659967864981</c:v>
                </c:pt>
                <c:pt idx="147">
                  <c:v>641.18611957121323</c:v>
                </c:pt>
                <c:pt idx="148">
                  <c:v>697.30137413367277</c:v>
                </c:pt>
                <c:pt idx="149">
                  <c:v>681.81611069809878</c:v>
                </c:pt>
                <c:pt idx="150">
                  <c:v>688.66759394709766</c:v>
                </c:pt>
                <c:pt idx="151">
                  <c:v>735.43873953811908</c:v>
                </c:pt>
                <c:pt idx="152">
                  <c:v>723.52190700016854</c:v>
                </c:pt>
                <c:pt idx="153">
                  <c:v>767.09609343149793</c:v>
                </c:pt>
                <c:pt idx="154">
                  <c:v>828.47886040432707</c:v>
                </c:pt>
                <c:pt idx="155">
                  <c:v>735.31283723830393</c:v>
                </c:pt>
                <c:pt idx="156">
                  <c:v>745.19772656418706</c:v>
                </c:pt>
                <c:pt idx="157">
                  <c:v>679.38247919614457</c:v>
                </c:pt>
                <c:pt idx="158">
                  <c:v>622.87968536415815</c:v>
                </c:pt>
                <c:pt idx="159">
                  <c:v>562.56025324348388</c:v>
                </c:pt>
                <c:pt idx="160">
                  <c:v>601.45159356339559</c:v>
                </c:pt>
                <c:pt idx="161">
                  <c:v>517.59994244466384</c:v>
                </c:pt>
                <c:pt idx="162">
                  <c:v>423.38569270246359</c:v>
                </c:pt>
                <c:pt idx="163">
                  <c:v>407.48315307321587</c:v>
                </c:pt>
                <c:pt idx="164">
                  <c:v>398.83546368018483</c:v>
                </c:pt>
                <c:pt idx="165">
                  <c:v>520.93815199405321</c:v>
                </c:pt>
                <c:pt idx="166">
                  <c:v>532.81781337682025</c:v>
                </c:pt>
                <c:pt idx="167">
                  <c:v>470.15228182930139</c:v>
                </c:pt>
                <c:pt idx="168">
                  <c:v>517.22175591740893</c:v>
                </c:pt>
                <c:pt idx="169">
                  <c:v>592.64514736564513</c:v>
                </c:pt>
                <c:pt idx="170">
                  <c:v>538.00570757092578</c:v>
                </c:pt>
                <c:pt idx="171">
                  <c:v>624.1648480778922</c:v>
                </c:pt>
                <c:pt idx="172">
                  <c:v>645.57735197486818</c:v>
                </c:pt>
                <c:pt idx="173">
                  <c:v>653.80752536032105</c:v>
                </c:pt>
                <c:pt idx="174">
                  <c:v>673.22957385069253</c:v>
                </c:pt>
                <c:pt idx="175">
                  <c:v>649.14554305858712</c:v>
                </c:pt>
                <c:pt idx="176">
                  <c:v>665.49053934147162</c:v>
                </c:pt>
                <c:pt idx="177">
                  <c:v>672.52811818029272</c:v>
                </c:pt>
                <c:pt idx="178">
                  <c:v>695.5329864025523</c:v>
                </c:pt>
                <c:pt idx="179">
                  <c:v>698.58965442816452</c:v>
                </c:pt>
                <c:pt idx="180">
                  <c:v>691.84177078587084</c:v>
                </c:pt>
                <c:pt idx="181">
                  <c:v>775.79078634979317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E6-4461-B0E6-001737D4EA72}"/>
            </c:ext>
          </c:extLst>
        </c:ser>
        <c:ser>
          <c:idx val="1"/>
          <c:order val="1"/>
          <c:tx>
            <c:strRef>
              <c:f>'Cumulative returns'!$T$9</c:f>
              <c:strCache>
                <c:ptCount val="1"/>
                <c:pt idx="0">
                  <c:v>WHL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'Cumulative returns'!$T$10:$T$191</c:f>
              <c:numCache>
                <c:formatCode>General</c:formatCode>
                <c:ptCount val="182"/>
                <c:pt idx="0">
                  <c:v>100</c:v>
                </c:pt>
                <c:pt idx="1">
                  <c:v>95.137993021042618</c:v>
                </c:pt>
                <c:pt idx="2">
                  <c:v>94.313207148144244</c:v>
                </c:pt>
                <c:pt idx="3">
                  <c:v>106.96415353706244</c:v>
                </c:pt>
                <c:pt idx="4">
                  <c:v>109.35603256846777</c:v>
                </c:pt>
                <c:pt idx="5">
                  <c:v>136.2250185048112</c:v>
                </c:pt>
                <c:pt idx="6">
                  <c:v>145.68890768742725</c:v>
                </c:pt>
                <c:pt idx="7">
                  <c:v>135.72803214550063</c:v>
                </c:pt>
                <c:pt idx="8">
                  <c:v>154.56275774558512</c:v>
                </c:pt>
                <c:pt idx="9">
                  <c:v>160.10574177857654</c:v>
                </c:pt>
                <c:pt idx="10">
                  <c:v>176.18483662895179</c:v>
                </c:pt>
                <c:pt idx="11">
                  <c:v>168.70889288357802</c:v>
                </c:pt>
                <c:pt idx="12">
                  <c:v>190.09833985407587</c:v>
                </c:pt>
                <c:pt idx="13">
                  <c:v>217.2401395791471</c:v>
                </c:pt>
                <c:pt idx="14">
                  <c:v>221.05741778576649</c:v>
                </c:pt>
                <c:pt idx="15">
                  <c:v>218.87913714708614</c:v>
                </c:pt>
                <c:pt idx="16">
                  <c:v>236.94194776356065</c:v>
                </c:pt>
                <c:pt idx="17">
                  <c:v>299.60452574812194</c:v>
                </c:pt>
                <c:pt idx="18">
                  <c:v>276.52532515596806</c:v>
                </c:pt>
                <c:pt idx="19">
                  <c:v>264.06471396848792</c:v>
                </c:pt>
                <c:pt idx="20">
                  <c:v>263.88918261605062</c:v>
                </c:pt>
                <c:pt idx="21">
                  <c:v>300.77825949032342</c:v>
                </c:pt>
                <c:pt idx="22">
                  <c:v>267.10584752035442</c:v>
                </c:pt>
                <c:pt idx="23">
                  <c:v>287.59437453737883</c:v>
                </c:pt>
                <c:pt idx="24">
                  <c:v>296.68816749497631</c:v>
                </c:pt>
                <c:pt idx="25">
                  <c:v>316.70720101512001</c:v>
                </c:pt>
                <c:pt idx="26">
                  <c:v>310.34789045151638</c:v>
                </c:pt>
                <c:pt idx="27">
                  <c:v>369.76631066934402</c:v>
                </c:pt>
                <c:pt idx="28">
                  <c:v>420.92629798033022</c:v>
                </c:pt>
                <c:pt idx="29">
                  <c:v>471.22343237813027</c:v>
                </c:pt>
                <c:pt idx="30">
                  <c:v>540.13957914771856</c:v>
                </c:pt>
                <c:pt idx="31">
                  <c:v>497.82594903246024</c:v>
                </c:pt>
                <c:pt idx="32">
                  <c:v>482.47224278312126</c:v>
                </c:pt>
                <c:pt idx="33">
                  <c:v>435.85915195093372</c:v>
                </c:pt>
                <c:pt idx="34">
                  <c:v>434.24130273870998</c:v>
                </c:pt>
                <c:pt idx="35">
                  <c:v>420.5392830707392</c:v>
                </c:pt>
                <c:pt idx="36">
                  <c:v>429.89320080363552</c:v>
                </c:pt>
                <c:pt idx="37">
                  <c:v>483.62905784075042</c:v>
                </c:pt>
                <c:pt idx="38">
                  <c:v>494.92227979274367</c:v>
                </c:pt>
                <c:pt idx="39">
                  <c:v>579.94924394628015</c:v>
                </c:pt>
                <c:pt idx="40">
                  <c:v>526.1562863487336</c:v>
                </c:pt>
                <c:pt idx="41">
                  <c:v>558.56825631806828</c:v>
                </c:pt>
                <c:pt idx="42">
                  <c:v>630.13640689436022</c:v>
                </c:pt>
                <c:pt idx="43">
                  <c:v>731.92767262344887</c:v>
                </c:pt>
                <c:pt idx="44">
                  <c:v>717.7603891297407</c:v>
                </c:pt>
                <c:pt idx="45">
                  <c:v>760.88823094003965</c:v>
                </c:pt>
                <c:pt idx="46">
                  <c:v>799.02929047266082</c:v>
                </c:pt>
                <c:pt idx="47">
                  <c:v>648.22671037326484</c:v>
                </c:pt>
                <c:pt idx="48">
                  <c:v>546.03151105001302</c:v>
                </c:pt>
                <c:pt idx="49">
                  <c:v>542.23749603468048</c:v>
                </c:pt>
                <c:pt idx="50">
                  <c:v>524.00761340805479</c:v>
                </c:pt>
                <c:pt idx="51">
                  <c:v>519.98942582213965</c:v>
                </c:pt>
                <c:pt idx="52">
                  <c:v>630.12583271650294</c:v>
                </c:pt>
                <c:pt idx="53">
                  <c:v>685.86443903986094</c:v>
                </c:pt>
                <c:pt idx="54">
                  <c:v>758.81357724436452</c:v>
                </c:pt>
                <c:pt idx="55">
                  <c:v>819.47763561382601</c:v>
                </c:pt>
                <c:pt idx="56">
                  <c:v>827.10161784920717</c:v>
                </c:pt>
                <c:pt idx="57">
                  <c:v>897.41990060272258</c:v>
                </c:pt>
                <c:pt idx="58">
                  <c:v>1017.7455852807376</c:v>
                </c:pt>
                <c:pt idx="59">
                  <c:v>932.94490853335549</c:v>
                </c:pt>
                <c:pt idx="60">
                  <c:v>906.56021994289347</c:v>
                </c:pt>
                <c:pt idx="61">
                  <c:v>827.63244157766201</c:v>
                </c:pt>
                <c:pt idx="62">
                  <c:v>822.73659722956006</c:v>
                </c:pt>
                <c:pt idx="63">
                  <c:v>807.29406788621657</c:v>
                </c:pt>
                <c:pt idx="64">
                  <c:v>884.78164322723342</c:v>
                </c:pt>
                <c:pt idx="65">
                  <c:v>698.25314581790826</c:v>
                </c:pt>
                <c:pt idx="66">
                  <c:v>715.30506503118943</c:v>
                </c:pt>
                <c:pt idx="67">
                  <c:v>482.05984984667191</c:v>
                </c:pt>
                <c:pt idx="68">
                  <c:v>491.15998731098404</c:v>
                </c:pt>
                <c:pt idx="69">
                  <c:v>468.1505762926908</c:v>
                </c:pt>
                <c:pt idx="70">
                  <c:v>496.48725811567897</c:v>
                </c:pt>
                <c:pt idx="71">
                  <c:v>467.35539811779392</c:v>
                </c:pt>
                <c:pt idx="72">
                  <c:v>409.97144971978236</c:v>
                </c:pt>
                <c:pt idx="73">
                  <c:v>504.13238870677554</c:v>
                </c:pt>
                <c:pt idx="74">
                  <c:v>513.01046843607662</c:v>
                </c:pt>
                <c:pt idx="75">
                  <c:v>458.6570794120737</c:v>
                </c:pt>
                <c:pt idx="76">
                  <c:v>378.3715766099171</c:v>
                </c:pt>
                <c:pt idx="77">
                  <c:v>396.74103838426407</c:v>
                </c:pt>
                <c:pt idx="78">
                  <c:v>476.33710479010062</c:v>
                </c:pt>
                <c:pt idx="79">
                  <c:v>465.08194987839511</c:v>
                </c:pt>
                <c:pt idx="80">
                  <c:v>416.07698001480242</c:v>
                </c:pt>
                <c:pt idx="81">
                  <c:v>435.79359204821679</c:v>
                </c:pt>
                <c:pt idx="82">
                  <c:v>514.75732261816461</c:v>
                </c:pt>
                <c:pt idx="83">
                  <c:v>569.58866448133449</c:v>
                </c:pt>
                <c:pt idx="84">
                  <c:v>608.34091149412916</c:v>
                </c:pt>
                <c:pt idx="85">
                  <c:v>727.86718832610461</c:v>
                </c:pt>
                <c:pt idx="86">
                  <c:v>736.18695146452058</c:v>
                </c:pt>
                <c:pt idx="87">
                  <c:v>808.708892883575</c:v>
                </c:pt>
                <c:pt idx="88">
                  <c:v>837.37125938457939</c:v>
                </c:pt>
                <c:pt idx="89">
                  <c:v>843.6100243206057</c:v>
                </c:pt>
                <c:pt idx="90">
                  <c:v>909.49561171618552</c:v>
                </c:pt>
                <c:pt idx="91">
                  <c:v>908.48472031299207</c:v>
                </c:pt>
                <c:pt idx="92">
                  <c:v>1010.3394311092269</c:v>
                </c:pt>
                <c:pt idx="93">
                  <c:v>1185.642381304848</c:v>
                </c:pt>
                <c:pt idx="94">
                  <c:v>1213.3784498255206</c:v>
                </c:pt>
                <c:pt idx="95">
                  <c:v>1155.3389024003334</c:v>
                </c:pt>
                <c:pt idx="96">
                  <c:v>1196.2165591625198</c:v>
                </c:pt>
                <c:pt idx="97">
                  <c:v>1361.3344612456322</c:v>
                </c:pt>
                <c:pt idx="98">
                  <c:v>1273.7464312149675</c:v>
                </c:pt>
                <c:pt idx="99">
                  <c:v>1519.8625356878433</c:v>
                </c:pt>
                <c:pt idx="100">
                  <c:v>1544.3227239082087</c:v>
                </c:pt>
                <c:pt idx="101">
                  <c:v>1462.0429311620951</c:v>
                </c:pt>
                <c:pt idx="102">
                  <c:v>1605.0925240562469</c:v>
                </c:pt>
                <c:pt idx="103">
                  <c:v>1284.69282013323</c:v>
                </c:pt>
                <c:pt idx="104">
                  <c:v>1505.6466109759911</c:v>
                </c:pt>
                <c:pt idx="105">
                  <c:v>1650.8152691128203</c:v>
                </c:pt>
                <c:pt idx="106">
                  <c:v>1820.1099714497122</c:v>
                </c:pt>
                <c:pt idx="107">
                  <c:v>1744.5807338479362</c:v>
                </c:pt>
                <c:pt idx="108">
                  <c:v>1759.5220471608261</c:v>
                </c:pt>
                <c:pt idx="109">
                  <c:v>1883.6798138944619</c:v>
                </c:pt>
                <c:pt idx="110">
                  <c:v>2088.4360790948413</c:v>
                </c:pt>
                <c:pt idx="111">
                  <c:v>1783.4535264883082</c:v>
                </c:pt>
                <c:pt idx="112">
                  <c:v>2100.0042296711345</c:v>
                </c:pt>
                <c:pt idx="113">
                  <c:v>2036.7093158506846</c:v>
                </c:pt>
                <c:pt idx="114">
                  <c:v>1978.5153854287753</c:v>
                </c:pt>
                <c:pt idx="115">
                  <c:v>2202.4680131119703</c:v>
                </c:pt>
                <c:pt idx="116">
                  <c:v>2480.0190335201319</c:v>
                </c:pt>
                <c:pt idx="117">
                  <c:v>2579.9280955905556</c:v>
                </c:pt>
                <c:pt idx="118">
                  <c:v>2596.609918578818</c:v>
                </c:pt>
                <c:pt idx="119">
                  <c:v>2384.4496140424967</c:v>
                </c:pt>
                <c:pt idx="120">
                  <c:v>2552.0164957174457</c:v>
                </c:pt>
                <c:pt idx="121">
                  <c:v>2708.2097916886833</c:v>
                </c:pt>
                <c:pt idx="122">
                  <c:v>2972.6742095801906</c:v>
                </c:pt>
                <c:pt idx="123">
                  <c:v>3116.6078037432435</c:v>
                </c:pt>
                <c:pt idx="124">
                  <c:v>3210.817383948382</c:v>
                </c:pt>
                <c:pt idx="125">
                  <c:v>3388.9817066722894</c:v>
                </c:pt>
                <c:pt idx="126">
                  <c:v>3559.5516548588175</c:v>
                </c:pt>
                <c:pt idx="127">
                  <c:v>3024.7562652003658</c:v>
                </c:pt>
                <c:pt idx="128">
                  <c:v>3050.3584646293602</c:v>
                </c:pt>
                <c:pt idx="129">
                  <c:v>3295.1231891720258</c:v>
                </c:pt>
                <c:pt idx="130">
                  <c:v>3347.3744316379243</c:v>
                </c:pt>
                <c:pt idx="131">
                  <c:v>3097.6884847202982</c:v>
                </c:pt>
                <c:pt idx="132">
                  <c:v>2792.1137781537354</c:v>
                </c:pt>
                <c:pt idx="133">
                  <c:v>2921.5099925980621</c:v>
                </c:pt>
                <c:pt idx="134">
                  <c:v>2861.6199640477821</c:v>
                </c:pt>
                <c:pt idx="135">
                  <c:v>3244.2952310457708</c:v>
                </c:pt>
                <c:pt idx="136">
                  <c:v>3306.3529660568738</c:v>
                </c:pt>
                <c:pt idx="137">
                  <c:v>3190.9062070423875</c:v>
                </c:pt>
                <c:pt idx="138">
                  <c:v>3117.0857565824112</c:v>
                </c:pt>
                <c:pt idx="139">
                  <c:v>2389.2079940784511</c:v>
                </c:pt>
                <c:pt idx="140">
                  <c:v>2618.0522364386065</c:v>
                </c:pt>
                <c:pt idx="141">
                  <c:v>3113.4355503859442</c:v>
                </c:pt>
                <c:pt idx="142">
                  <c:v>3031.2213175425486</c:v>
                </c:pt>
                <c:pt idx="143">
                  <c:v>3163.4154594480142</c:v>
                </c:pt>
                <c:pt idx="144">
                  <c:v>3281.9710267526561</c:v>
                </c:pt>
                <c:pt idx="145">
                  <c:v>3457.4072115892841</c:v>
                </c:pt>
                <c:pt idx="146">
                  <c:v>3330.2167706460682</c:v>
                </c:pt>
                <c:pt idx="147">
                  <c:v>2956.4195833773811</c:v>
                </c:pt>
                <c:pt idx="148">
                  <c:v>3394.691762715433</c:v>
                </c:pt>
                <c:pt idx="149">
                  <c:v>3440.1142011208472</c:v>
                </c:pt>
                <c:pt idx="150">
                  <c:v>3188.7807972929959</c:v>
                </c:pt>
                <c:pt idx="151">
                  <c:v>3561.6622607592071</c:v>
                </c:pt>
                <c:pt idx="152">
                  <c:v>3675.4742518768976</c:v>
                </c:pt>
                <c:pt idx="153">
                  <c:v>3426.4502484931622</c:v>
                </c:pt>
                <c:pt idx="154">
                  <c:v>3628.4995241619786</c:v>
                </c:pt>
                <c:pt idx="155">
                  <c:v>3790.1681294279183</c:v>
                </c:pt>
                <c:pt idx="156">
                  <c:v>3918.6570794120562</c:v>
                </c:pt>
                <c:pt idx="157">
                  <c:v>3784.7245426667891</c:v>
                </c:pt>
                <c:pt idx="158">
                  <c:v>3623.1595643438541</c:v>
                </c:pt>
                <c:pt idx="159">
                  <c:v>3423.1934017129993</c:v>
                </c:pt>
                <c:pt idx="160">
                  <c:v>3635.6222903669054</c:v>
                </c:pt>
                <c:pt idx="161">
                  <c:v>3450.6947234852314</c:v>
                </c:pt>
                <c:pt idx="162">
                  <c:v>3170.3838426562174</c:v>
                </c:pt>
                <c:pt idx="163">
                  <c:v>2881.4465475309148</c:v>
                </c:pt>
                <c:pt idx="164">
                  <c:v>2545.5429840329812</c:v>
                </c:pt>
                <c:pt idx="165">
                  <c:v>3041.5501744739222</c:v>
                </c:pt>
                <c:pt idx="166">
                  <c:v>3203.4937083641616</c:v>
                </c:pt>
                <c:pt idx="167">
                  <c:v>2644.0287617637637</c:v>
                </c:pt>
                <c:pt idx="168">
                  <c:v>2850.2950195622188</c:v>
                </c:pt>
                <c:pt idx="169">
                  <c:v>3206.5094638891705</c:v>
                </c:pt>
                <c:pt idx="170">
                  <c:v>2731.428571428562</c:v>
                </c:pt>
                <c:pt idx="171">
                  <c:v>2867.8354657925252</c:v>
                </c:pt>
                <c:pt idx="172">
                  <c:v>2947.6091783863708</c:v>
                </c:pt>
                <c:pt idx="173">
                  <c:v>2350.9929153008297</c:v>
                </c:pt>
                <c:pt idx="174">
                  <c:v>2634.803849000732</c:v>
                </c:pt>
                <c:pt idx="175">
                  <c:v>2796.8256318071185</c:v>
                </c:pt>
                <c:pt idx="176">
                  <c:v>2720.192450037001</c:v>
                </c:pt>
                <c:pt idx="177">
                  <c:v>2708.3345669874079</c:v>
                </c:pt>
                <c:pt idx="178">
                  <c:v>2814.4887385005727</c:v>
                </c:pt>
                <c:pt idx="179">
                  <c:v>2660.6429100137379</c:v>
                </c:pt>
                <c:pt idx="180">
                  <c:v>2451.9826583483059</c:v>
                </c:pt>
                <c:pt idx="181">
                  <c:v>2471.8240456804406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E6-4461-B0E6-001737D4EA72}"/>
            </c:ext>
          </c:extLst>
        </c:ser>
        <c:ser>
          <c:idx val="2"/>
          <c:order val="2"/>
          <c:tx>
            <c:strRef>
              <c:f>'Cumulative returns'!$U$9</c:f>
              <c:strCache>
                <c:ptCount val="1"/>
                <c:pt idx="0">
                  <c:v>ANG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'Cumulative returns'!$U$10:$U$191</c:f>
              <c:numCache>
                <c:formatCode>General</c:formatCode>
                <c:ptCount val="182"/>
                <c:pt idx="0">
                  <c:v>100</c:v>
                </c:pt>
                <c:pt idx="1">
                  <c:v>81.976353540521401</c:v>
                </c:pt>
                <c:pt idx="2">
                  <c:v>90.732227099865227</c:v>
                </c:pt>
                <c:pt idx="3">
                  <c:v>105.20509100522503</c:v>
                </c:pt>
                <c:pt idx="4">
                  <c:v>101.7975458952874</c:v>
                </c:pt>
                <c:pt idx="5">
                  <c:v>102.41936187589346</c:v>
                </c:pt>
                <c:pt idx="6">
                  <c:v>131.94611919281564</c:v>
                </c:pt>
                <c:pt idx="7">
                  <c:v>137.34670733248379</c:v>
                </c:pt>
                <c:pt idx="8">
                  <c:v>127.80674450570319</c:v>
                </c:pt>
                <c:pt idx="9">
                  <c:v>119.70623396375694</c:v>
                </c:pt>
                <c:pt idx="10">
                  <c:v>113.30576314176082</c:v>
                </c:pt>
                <c:pt idx="11">
                  <c:v>112.26900457409647</c:v>
                </c:pt>
                <c:pt idx="12">
                  <c:v>126.49702035736316</c:v>
                </c:pt>
                <c:pt idx="13">
                  <c:v>132.17403220192338</c:v>
                </c:pt>
                <c:pt idx="14">
                  <c:v>156.63825726052559</c:v>
                </c:pt>
                <c:pt idx="15">
                  <c:v>156.96823341239607</c:v>
                </c:pt>
                <c:pt idx="16">
                  <c:v>156.58971424582342</c:v>
                </c:pt>
                <c:pt idx="17">
                  <c:v>194.43930394100099</c:v>
                </c:pt>
                <c:pt idx="18">
                  <c:v>190.00120549563789</c:v>
                </c:pt>
                <c:pt idx="19">
                  <c:v>164.71879471120283</c:v>
                </c:pt>
                <c:pt idx="20">
                  <c:v>174.65482587698173</c:v>
                </c:pt>
                <c:pt idx="21">
                  <c:v>175.1203475705706</c:v>
                </c:pt>
                <c:pt idx="22">
                  <c:v>129.97683056774969</c:v>
                </c:pt>
                <c:pt idx="23">
                  <c:v>143.37693263089238</c:v>
                </c:pt>
                <c:pt idx="24">
                  <c:v>133.21127555335642</c:v>
                </c:pt>
                <c:pt idx="25">
                  <c:v>134.65502625427294</c:v>
                </c:pt>
                <c:pt idx="26">
                  <c:v>145.88003282309299</c:v>
                </c:pt>
                <c:pt idx="27">
                  <c:v>159.22409388257825</c:v>
                </c:pt>
                <c:pt idx="28">
                  <c:v>152.71861889628954</c:v>
                </c:pt>
                <c:pt idx="29">
                  <c:v>165.84834089218955</c:v>
                </c:pt>
                <c:pt idx="30">
                  <c:v>145.12654957091794</c:v>
                </c:pt>
                <c:pt idx="31">
                  <c:v>135.69601860018369</c:v>
                </c:pt>
                <c:pt idx="32">
                  <c:v>149.22688300519403</c:v>
                </c:pt>
                <c:pt idx="33">
                  <c:v>144.16344581717263</c:v>
                </c:pt>
                <c:pt idx="34">
                  <c:v>133.69563917608744</c:v>
                </c:pt>
                <c:pt idx="35">
                  <c:v>139.098974423778</c:v>
                </c:pt>
                <c:pt idx="36">
                  <c:v>149.40172835109212</c:v>
                </c:pt>
                <c:pt idx="37">
                  <c:v>143.72177548500198</c:v>
                </c:pt>
                <c:pt idx="38">
                  <c:v>148.95453148395873</c:v>
                </c:pt>
                <c:pt idx="39">
                  <c:v>182.19867537683047</c:v>
                </c:pt>
                <c:pt idx="40">
                  <c:v>167.28957071750906</c:v>
                </c:pt>
                <c:pt idx="41">
                  <c:v>180.54876229856023</c:v>
                </c:pt>
                <c:pt idx="42">
                  <c:v>207.8499096524649</c:v>
                </c:pt>
                <c:pt idx="43">
                  <c:v>256.36516240417825</c:v>
                </c:pt>
                <c:pt idx="44">
                  <c:v>216.86498093345438</c:v>
                </c:pt>
                <c:pt idx="45">
                  <c:v>224.14310429023939</c:v>
                </c:pt>
                <c:pt idx="46">
                  <c:v>227.56351232950561</c:v>
                </c:pt>
                <c:pt idx="47">
                  <c:v>193.59539235651135</c:v>
                </c:pt>
                <c:pt idx="48">
                  <c:v>208.26798717456069</c:v>
                </c:pt>
                <c:pt idx="49">
                  <c:v>201.36521573039312</c:v>
                </c:pt>
                <c:pt idx="50">
                  <c:v>191.78052352122378</c:v>
                </c:pt>
                <c:pt idx="51">
                  <c:v>158.68462650480944</c:v>
                </c:pt>
                <c:pt idx="52">
                  <c:v>178.98976233637359</c:v>
                </c:pt>
                <c:pt idx="53">
                  <c:v>203.15132072874005</c:v>
                </c:pt>
                <c:pt idx="54">
                  <c:v>199.72480441398869</c:v>
                </c:pt>
                <c:pt idx="55">
                  <c:v>200.18712653470436</c:v>
                </c:pt>
                <c:pt idx="56">
                  <c:v>183.72176902121848</c:v>
                </c:pt>
                <c:pt idx="57">
                  <c:v>189.8418732303374</c:v>
                </c:pt>
                <c:pt idx="58">
                  <c:v>191.55807240924295</c:v>
                </c:pt>
                <c:pt idx="59">
                  <c:v>174.71532689131129</c:v>
                </c:pt>
                <c:pt idx="60">
                  <c:v>161.2923753532055</c:v>
                </c:pt>
                <c:pt idx="61">
                  <c:v>181.40285434219209</c:v>
                </c:pt>
                <c:pt idx="62">
                  <c:v>166.77592615515087</c:v>
                </c:pt>
                <c:pt idx="63">
                  <c:v>202.8469734787727</c:v>
                </c:pt>
                <c:pt idx="64">
                  <c:v>198.93683687640237</c:v>
                </c:pt>
                <c:pt idx="65">
                  <c:v>212.4271410394345</c:v>
                </c:pt>
                <c:pt idx="66">
                  <c:v>182.62909872556807</c:v>
                </c:pt>
                <c:pt idx="67">
                  <c:v>178.40598572214842</c:v>
                </c:pt>
                <c:pt idx="68">
                  <c:v>156.62012634757764</c:v>
                </c:pt>
                <c:pt idx="69">
                  <c:v>143.37441175529534</c:v>
                </c:pt>
                <c:pt idx="70">
                  <c:v>143.31966350835424</c:v>
                </c:pt>
                <c:pt idx="71">
                  <c:v>161.5620767231718</c:v>
                </c:pt>
                <c:pt idx="72">
                  <c:v>157.3809136752005</c:v>
                </c:pt>
                <c:pt idx="73">
                  <c:v>150.3679670398746</c:v>
                </c:pt>
                <c:pt idx="74">
                  <c:v>124.23708770352431</c:v>
                </c:pt>
                <c:pt idx="75">
                  <c:v>105.7361231454193</c:v>
                </c:pt>
                <c:pt idx="76">
                  <c:v>88.66430113733513</c:v>
                </c:pt>
                <c:pt idx="77">
                  <c:v>99.640225805815689</c:v>
                </c:pt>
                <c:pt idx="78">
                  <c:v>122.84705104417577</c:v>
                </c:pt>
                <c:pt idx="79">
                  <c:v>128.75029531411244</c:v>
                </c:pt>
                <c:pt idx="80">
                  <c:v>135.30366693674512</c:v>
                </c:pt>
                <c:pt idx="81">
                  <c:v>166.60641343070799</c:v>
                </c:pt>
                <c:pt idx="82">
                  <c:v>141.86893192116892</c:v>
                </c:pt>
                <c:pt idx="83">
                  <c:v>199.16995323129373</c:v>
                </c:pt>
                <c:pt idx="84">
                  <c:v>167.95430622110069</c:v>
                </c:pt>
                <c:pt idx="85">
                  <c:v>174.80397768314069</c:v>
                </c:pt>
                <c:pt idx="86">
                  <c:v>176.35085805111095</c:v>
                </c:pt>
                <c:pt idx="87">
                  <c:v>184.91323824892214</c:v>
                </c:pt>
                <c:pt idx="88">
                  <c:v>169.99550443851848</c:v>
                </c:pt>
                <c:pt idx="89">
                  <c:v>201.06982082068706</c:v>
                </c:pt>
                <c:pt idx="90">
                  <c:v>191.14219257356501</c:v>
                </c:pt>
                <c:pt idx="91">
                  <c:v>169.79648454202322</c:v>
                </c:pt>
                <c:pt idx="92">
                  <c:v>166.30865923999488</c:v>
                </c:pt>
                <c:pt idx="93">
                  <c:v>176.65184413361553</c:v>
                </c:pt>
                <c:pt idx="94">
                  <c:v>194.65115444790715</c:v>
                </c:pt>
                <c:pt idx="95">
                  <c:v>197.68709663970506</c:v>
                </c:pt>
                <c:pt idx="96">
                  <c:v>200.23334258731671</c:v>
                </c:pt>
                <c:pt idx="97">
                  <c:v>186.48555360528832</c:v>
                </c:pt>
                <c:pt idx="98">
                  <c:v>198.26463570277318</c:v>
                </c:pt>
                <c:pt idx="99">
                  <c:v>214.26825283606576</c:v>
                </c:pt>
                <c:pt idx="100">
                  <c:v>216.54747988389747</c:v>
                </c:pt>
                <c:pt idx="101">
                  <c:v>214.2288883940503</c:v>
                </c:pt>
                <c:pt idx="102">
                  <c:v>229.61744420058022</c:v>
                </c:pt>
                <c:pt idx="103">
                  <c:v>197.45378637130619</c:v>
                </c:pt>
                <c:pt idx="104">
                  <c:v>225.69722409582158</c:v>
                </c:pt>
                <c:pt idx="105">
                  <c:v>222.32603776853372</c:v>
                </c:pt>
                <c:pt idx="106">
                  <c:v>234.59381422374949</c:v>
                </c:pt>
                <c:pt idx="107">
                  <c:v>213.66757342777339</c:v>
                </c:pt>
                <c:pt idx="108">
                  <c:v>195.87200157199209</c:v>
                </c:pt>
                <c:pt idx="109">
                  <c:v>194.55174145641317</c:v>
                </c:pt>
                <c:pt idx="110">
                  <c:v>211.95932470267397</c:v>
                </c:pt>
                <c:pt idx="111">
                  <c:v>196.07008421986814</c:v>
                </c:pt>
                <c:pt idx="112">
                  <c:v>211.6320310209901</c:v>
                </c:pt>
                <c:pt idx="113">
                  <c:v>220.40134925018484</c:v>
                </c:pt>
                <c:pt idx="114">
                  <c:v>198.28076284281076</c:v>
                </c:pt>
                <c:pt idx="115">
                  <c:v>214.26954559278224</c:v>
                </c:pt>
                <c:pt idx="116">
                  <c:v>203.78037614695796</c:v>
                </c:pt>
                <c:pt idx="117">
                  <c:v>173.33198024797025</c:v>
                </c:pt>
                <c:pt idx="118">
                  <c:v>159.46399721023113</c:v>
                </c:pt>
                <c:pt idx="119">
                  <c:v>170.81996003442626</c:v>
                </c:pt>
                <c:pt idx="120">
                  <c:v>160.43825099065577</c:v>
                </c:pt>
                <c:pt idx="121">
                  <c:v>161.21406661510736</c:v>
                </c:pt>
                <c:pt idx="122">
                  <c:v>147.97782146577293</c:v>
                </c:pt>
                <c:pt idx="123">
                  <c:v>166.67276416917923</c:v>
                </c:pt>
                <c:pt idx="124">
                  <c:v>157.45120732165697</c:v>
                </c:pt>
                <c:pt idx="125">
                  <c:v>148.06298181446812</c:v>
                </c:pt>
                <c:pt idx="126">
                  <c:v>146.48526919881084</c:v>
                </c:pt>
                <c:pt idx="127">
                  <c:v>131.89402109714328</c:v>
                </c:pt>
                <c:pt idx="128">
                  <c:v>115.84396167881269</c:v>
                </c:pt>
                <c:pt idx="129">
                  <c:v>110.6152132256769</c:v>
                </c:pt>
                <c:pt idx="130">
                  <c:v>88.279932246620604</c:v>
                </c:pt>
                <c:pt idx="131">
                  <c:v>85.896024223675454</c:v>
                </c:pt>
                <c:pt idx="132">
                  <c:v>67.072969329670258</c:v>
                </c:pt>
                <c:pt idx="133">
                  <c:v>61.609359300075816</c:v>
                </c:pt>
                <c:pt idx="134">
                  <c:v>64.922306937288212</c:v>
                </c:pt>
                <c:pt idx="135">
                  <c:v>63.683038029994066</c:v>
                </c:pt>
                <c:pt idx="136">
                  <c:v>72.447960886352959</c:v>
                </c:pt>
                <c:pt idx="137">
                  <c:v>63.301190014876589</c:v>
                </c:pt>
                <c:pt idx="138">
                  <c:v>55.606605081891495</c:v>
                </c:pt>
                <c:pt idx="139">
                  <c:v>69.63556864974494</c:v>
                </c:pt>
                <c:pt idx="140">
                  <c:v>84.6071780963061</c:v>
                </c:pt>
                <c:pt idx="141">
                  <c:v>82.751393510943274</c:v>
                </c:pt>
                <c:pt idx="142">
                  <c:v>85.83555552826428</c:v>
                </c:pt>
                <c:pt idx="143">
                  <c:v>74.222624987759431</c:v>
                </c:pt>
                <c:pt idx="144">
                  <c:v>79.645093034853289</c:v>
                </c:pt>
                <c:pt idx="145">
                  <c:v>81.397812590998214</c:v>
                </c:pt>
                <c:pt idx="146">
                  <c:v>80.913675200692666</c:v>
                </c:pt>
                <c:pt idx="147">
                  <c:v>58.344469893797033</c:v>
                </c:pt>
                <c:pt idx="148">
                  <c:v>40.337209125699104</c:v>
                </c:pt>
                <c:pt idx="149">
                  <c:v>42.453128681326923</c:v>
                </c:pt>
                <c:pt idx="150">
                  <c:v>41.903060698483088</c:v>
                </c:pt>
                <c:pt idx="151">
                  <c:v>55.85239045260402</c:v>
                </c:pt>
                <c:pt idx="152">
                  <c:v>53.398479653463824</c:v>
                </c:pt>
                <c:pt idx="153">
                  <c:v>45.738379005889669</c:v>
                </c:pt>
                <c:pt idx="154">
                  <c:v>53.862159168731772</c:v>
                </c:pt>
                <c:pt idx="155">
                  <c:v>46.06383050925259</c:v>
                </c:pt>
                <c:pt idx="156">
                  <c:v>42.946380006483331</c:v>
                </c:pt>
                <c:pt idx="157">
                  <c:v>28.603955253811879</c:v>
                </c:pt>
                <c:pt idx="158">
                  <c:v>38.322415464214529</c:v>
                </c:pt>
                <c:pt idx="159">
                  <c:v>37.588258924950111</c:v>
                </c:pt>
                <c:pt idx="160">
                  <c:v>40.53021770346308</c:v>
                </c:pt>
                <c:pt idx="161">
                  <c:v>29.991212486220142</c:v>
                </c:pt>
                <c:pt idx="162">
                  <c:v>32.655196251781312</c:v>
                </c:pt>
                <c:pt idx="163">
                  <c:v>40.456983035476952</c:v>
                </c:pt>
                <c:pt idx="164">
                  <c:v>61.4662188126484</c:v>
                </c:pt>
                <c:pt idx="165">
                  <c:v>66.247802717568732</c:v>
                </c:pt>
                <c:pt idx="166">
                  <c:v>75.47789175941945</c:v>
                </c:pt>
                <c:pt idx="167">
                  <c:v>63.767519681413219</c:v>
                </c:pt>
                <c:pt idx="168">
                  <c:v>86.697630344620052</c:v>
                </c:pt>
                <c:pt idx="169">
                  <c:v>103.80267620031671</c:v>
                </c:pt>
                <c:pt idx="170">
                  <c:v>77.568020818554388</c:v>
                </c:pt>
                <c:pt idx="171">
                  <c:v>76.84966823014841</c:v>
                </c:pt>
                <c:pt idx="172">
                  <c:v>63.674893662680553</c:v>
                </c:pt>
                <c:pt idx="173">
                  <c:v>52.535920053339368</c:v>
                </c:pt>
                <c:pt idx="174">
                  <c:v>52.872812453642787</c:v>
                </c:pt>
                <c:pt idx="175">
                  <c:v>59.853440171057791</c:v>
                </c:pt>
                <c:pt idx="176">
                  <c:v>52.851837475918607</c:v>
                </c:pt>
                <c:pt idx="177">
                  <c:v>51.332557463844253</c:v>
                </c:pt>
                <c:pt idx="178">
                  <c:v>54.289997004036564</c:v>
                </c:pt>
                <c:pt idx="179">
                  <c:v>54.223581627729629</c:v>
                </c:pt>
                <c:pt idx="180">
                  <c:v>47.090085428595955</c:v>
                </c:pt>
                <c:pt idx="181">
                  <c:v>48.304791958277811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E6-4461-B0E6-001737D4EA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69966440"/>
        <c:axId val="969966768"/>
      </c:lineChart>
      <c:catAx>
        <c:axId val="9699664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9966768"/>
        <c:crosses val="autoZero"/>
        <c:auto val="1"/>
        <c:lblAlgn val="ctr"/>
        <c:lblOffset val="100"/>
        <c:noMultiLvlLbl val="0"/>
      </c:catAx>
      <c:valAx>
        <c:axId val="969966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9966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Benchmark vs Active Funds:</a:t>
            </a:r>
            <a:r>
              <a:rPr lang="en-ZA" baseline="0"/>
              <a:t> Rolling 3 Year Calcualtion</a:t>
            </a:r>
            <a:endParaRPr lang="en-Z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Active_v_BM!$S$1</c:f>
              <c:strCache>
                <c:ptCount val="1"/>
                <c:pt idx="0">
                  <c:v>Benchmark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Active_v_BM!$A$2:$A$211</c:f>
              <c:numCache>
                <c:formatCode>m/d/yyyy</c:formatCode>
                <c:ptCount val="210"/>
                <c:pt idx="0">
                  <c:v>37652</c:v>
                </c:pt>
                <c:pt idx="1">
                  <c:v>37680</c:v>
                </c:pt>
                <c:pt idx="2">
                  <c:v>37711</c:v>
                </c:pt>
                <c:pt idx="3">
                  <c:v>37741</c:v>
                </c:pt>
                <c:pt idx="4">
                  <c:v>37772</c:v>
                </c:pt>
                <c:pt idx="5">
                  <c:v>37802</c:v>
                </c:pt>
                <c:pt idx="6">
                  <c:v>37833</c:v>
                </c:pt>
                <c:pt idx="7">
                  <c:v>37864</c:v>
                </c:pt>
                <c:pt idx="8">
                  <c:v>37894</c:v>
                </c:pt>
                <c:pt idx="9">
                  <c:v>37925</c:v>
                </c:pt>
                <c:pt idx="10">
                  <c:v>37955</c:v>
                </c:pt>
                <c:pt idx="11">
                  <c:v>37986</c:v>
                </c:pt>
                <c:pt idx="12">
                  <c:v>38017</c:v>
                </c:pt>
                <c:pt idx="13">
                  <c:v>38046</c:v>
                </c:pt>
                <c:pt idx="14">
                  <c:v>38077</c:v>
                </c:pt>
                <c:pt idx="15">
                  <c:v>38107</c:v>
                </c:pt>
                <c:pt idx="16">
                  <c:v>38138</c:v>
                </c:pt>
                <c:pt idx="17">
                  <c:v>38168</c:v>
                </c:pt>
                <c:pt idx="18">
                  <c:v>38199</c:v>
                </c:pt>
                <c:pt idx="19">
                  <c:v>38230</c:v>
                </c:pt>
                <c:pt idx="20">
                  <c:v>38260</c:v>
                </c:pt>
                <c:pt idx="21">
                  <c:v>38291</c:v>
                </c:pt>
                <c:pt idx="22">
                  <c:v>38321</c:v>
                </c:pt>
                <c:pt idx="23">
                  <c:v>38352</c:v>
                </c:pt>
                <c:pt idx="24">
                  <c:v>38383</c:v>
                </c:pt>
                <c:pt idx="25">
                  <c:v>38411</c:v>
                </c:pt>
                <c:pt idx="26">
                  <c:v>38442</c:v>
                </c:pt>
                <c:pt idx="27">
                  <c:v>38472</c:v>
                </c:pt>
                <c:pt idx="28">
                  <c:v>38503</c:v>
                </c:pt>
                <c:pt idx="29">
                  <c:v>38533</c:v>
                </c:pt>
                <c:pt idx="30">
                  <c:v>38564</c:v>
                </c:pt>
                <c:pt idx="31">
                  <c:v>38595</c:v>
                </c:pt>
                <c:pt idx="32">
                  <c:v>38625</c:v>
                </c:pt>
                <c:pt idx="33">
                  <c:v>38656</c:v>
                </c:pt>
                <c:pt idx="34">
                  <c:v>38686</c:v>
                </c:pt>
                <c:pt idx="35">
                  <c:v>38717</c:v>
                </c:pt>
                <c:pt idx="36">
                  <c:v>38748</c:v>
                </c:pt>
                <c:pt idx="37">
                  <c:v>38776</c:v>
                </c:pt>
                <c:pt idx="38">
                  <c:v>38807</c:v>
                </c:pt>
                <c:pt idx="39">
                  <c:v>38837</c:v>
                </c:pt>
                <c:pt idx="40">
                  <c:v>38868</c:v>
                </c:pt>
                <c:pt idx="41">
                  <c:v>38898</c:v>
                </c:pt>
                <c:pt idx="42">
                  <c:v>38929</c:v>
                </c:pt>
                <c:pt idx="43">
                  <c:v>38960</c:v>
                </c:pt>
                <c:pt idx="44">
                  <c:v>38990</c:v>
                </c:pt>
                <c:pt idx="45">
                  <c:v>39021</c:v>
                </c:pt>
                <c:pt idx="46">
                  <c:v>39051</c:v>
                </c:pt>
                <c:pt idx="47">
                  <c:v>39082</c:v>
                </c:pt>
                <c:pt idx="48">
                  <c:v>39113</c:v>
                </c:pt>
                <c:pt idx="49">
                  <c:v>39141</c:v>
                </c:pt>
                <c:pt idx="50">
                  <c:v>39172</c:v>
                </c:pt>
                <c:pt idx="51">
                  <c:v>39202</c:v>
                </c:pt>
                <c:pt idx="52">
                  <c:v>39233</c:v>
                </c:pt>
                <c:pt idx="53">
                  <c:v>39263</c:v>
                </c:pt>
                <c:pt idx="54">
                  <c:v>39294</c:v>
                </c:pt>
                <c:pt idx="55">
                  <c:v>39325</c:v>
                </c:pt>
                <c:pt idx="56">
                  <c:v>39355</c:v>
                </c:pt>
                <c:pt idx="57">
                  <c:v>39386</c:v>
                </c:pt>
                <c:pt idx="58">
                  <c:v>39416</c:v>
                </c:pt>
                <c:pt idx="59">
                  <c:v>39447</c:v>
                </c:pt>
                <c:pt idx="60">
                  <c:v>39478</c:v>
                </c:pt>
                <c:pt idx="61">
                  <c:v>39507</c:v>
                </c:pt>
                <c:pt idx="62">
                  <c:v>39538</c:v>
                </c:pt>
                <c:pt idx="63">
                  <c:v>39568</c:v>
                </c:pt>
                <c:pt idx="64">
                  <c:v>39599</c:v>
                </c:pt>
                <c:pt idx="65">
                  <c:v>39629</c:v>
                </c:pt>
                <c:pt idx="66">
                  <c:v>39660</c:v>
                </c:pt>
                <c:pt idx="67">
                  <c:v>39691</c:v>
                </c:pt>
                <c:pt idx="68">
                  <c:v>39721</c:v>
                </c:pt>
                <c:pt idx="69">
                  <c:v>39752</c:v>
                </c:pt>
                <c:pt idx="70">
                  <c:v>39782</c:v>
                </c:pt>
                <c:pt idx="71">
                  <c:v>39813</c:v>
                </c:pt>
                <c:pt idx="72">
                  <c:v>39844</c:v>
                </c:pt>
                <c:pt idx="73">
                  <c:v>39872</c:v>
                </c:pt>
                <c:pt idx="74">
                  <c:v>39903</c:v>
                </c:pt>
                <c:pt idx="75">
                  <c:v>39933</c:v>
                </c:pt>
                <c:pt idx="76">
                  <c:v>39964</c:v>
                </c:pt>
                <c:pt idx="77">
                  <c:v>39994</c:v>
                </c:pt>
                <c:pt idx="78">
                  <c:v>40025</c:v>
                </c:pt>
                <c:pt idx="79">
                  <c:v>40056</c:v>
                </c:pt>
                <c:pt idx="80">
                  <c:v>40086</c:v>
                </c:pt>
                <c:pt idx="81">
                  <c:v>40117</c:v>
                </c:pt>
                <c:pt idx="82">
                  <c:v>40147</c:v>
                </c:pt>
                <c:pt idx="83">
                  <c:v>40178</c:v>
                </c:pt>
                <c:pt idx="84">
                  <c:v>40209</c:v>
                </c:pt>
                <c:pt idx="85">
                  <c:v>40237</c:v>
                </c:pt>
                <c:pt idx="86">
                  <c:v>40268</c:v>
                </c:pt>
                <c:pt idx="87">
                  <c:v>40298</c:v>
                </c:pt>
                <c:pt idx="88">
                  <c:v>40329</c:v>
                </c:pt>
                <c:pt idx="89">
                  <c:v>40359</c:v>
                </c:pt>
                <c:pt idx="90">
                  <c:v>40390</c:v>
                </c:pt>
                <c:pt idx="91">
                  <c:v>40421</c:v>
                </c:pt>
                <c:pt idx="92">
                  <c:v>40451</c:v>
                </c:pt>
                <c:pt idx="93">
                  <c:v>40482</c:v>
                </c:pt>
                <c:pt idx="94">
                  <c:v>40512</c:v>
                </c:pt>
                <c:pt idx="95">
                  <c:v>40543</c:v>
                </c:pt>
                <c:pt idx="96">
                  <c:v>40574</c:v>
                </c:pt>
                <c:pt idx="97">
                  <c:v>40602</c:v>
                </c:pt>
                <c:pt idx="98">
                  <c:v>40633</c:v>
                </c:pt>
                <c:pt idx="99">
                  <c:v>40663</c:v>
                </c:pt>
                <c:pt idx="100">
                  <c:v>40694</c:v>
                </c:pt>
                <c:pt idx="101">
                  <c:v>40724</c:v>
                </c:pt>
                <c:pt idx="102">
                  <c:v>40755</c:v>
                </c:pt>
                <c:pt idx="103">
                  <c:v>40786</c:v>
                </c:pt>
                <c:pt idx="104">
                  <c:v>40816</c:v>
                </c:pt>
                <c:pt idx="105">
                  <c:v>40847</c:v>
                </c:pt>
                <c:pt idx="106">
                  <c:v>40877</c:v>
                </c:pt>
                <c:pt idx="107">
                  <c:v>40908</c:v>
                </c:pt>
                <c:pt idx="108">
                  <c:v>40939</c:v>
                </c:pt>
                <c:pt idx="109">
                  <c:v>40968</c:v>
                </c:pt>
                <c:pt idx="110">
                  <c:v>40999</c:v>
                </c:pt>
                <c:pt idx="111">
                  <c:v>41029</c:v>
                </c:pt>
                <c:pt idx="112">
                  <c:v>41060</c:v>
                </c:pt>
                <c:pt idx="113">
                  <c:v>41090</c:v>
                </c:pt>
                <c:pt idx="114">
                  <c:v>41121</c:v>
                </c:pt>
                <c:pt idx="115">
                  <c:v>41152</c:v>
                </c:pt>
                <c:pt idx="116">
                  <c:v>41182</c:v>
                </c:pt>
                <c:pt idx="117">
                  <c:v>41213</c:v>
                </c:pt>
                <c:pt idx="118">
                  <c:v>41243</c:v>
                </c:pt>
                <c:pt idx="119">
                  <c:v>41274</c:v>
                </c:pt>
                <c:pt idx="120">
                  <c:v>41305</c:v>
                </c:pt>
                <c:pt idx="121">
                  <c:v>41333</c:v>
                </c:pt>
                <c:pt idx="122">
                  <c:v>41364</c:v>
                </c:pt>
                <c:pt idx="123">
                  <c:v>41394</c:v>
                </c:pt>
                <c:pt idx="124">
                  <c:v>41425</c:v>
                </c:pt>
                <c:pt idx="125">
                  <c:v>41455</c:v>
                </c:pt>
                <c:pt idx="126">
                  <c:v>41486</c:v>
                </c:pt>
                <c:pt idx="127">
                  <c:v>41517</c:v>
                </c:pt>
                <c:pt idx="128">
                  <c:v>41547</c:v>
                </c:pt>
                <c:pt idx="129">
                  <c:v>41578</c:v>
                </c:pt>
                <c:pt idx="130">
                  <c:v>41608</c:v>
                </c:pt>
                <c:pt idx="131">
                  <c:v>41639</c:v>
                </c:pt>
                <c:pt idx="132">
                  <c:v>41670</c:v>
                </c:pt>
                <c:pt idx="133">
                  <c:v>41698</c:v>
                </c:pt>
                <c:pt idx="134">
                  <c:v>41729</c:v>
                </c:pt>
                <c:pt idx="135">
                  <c:v>41759</c:v>
                </c:pt>
                <c:pt idx="136">
                  <c:v>41790</c:v>
                </c:pt>
                <c:pt idx="137">
                  <c:v>41820</c:v>
                </c:pt>
                <c:pt idx="138">
                  <c:v>41851</c:v>
                </c:pt>
                <c:pt idx="139">
                  <c:v>41882</c:v>
                </c:pt>
                <c:pt idx="140">
                  <c:v>41912</c:v>
                </c:pt>
                <c:pt idx="141">
                  <c:v>41943</c:v>
                </c:pt>
                <c:pt idx="142">
                  <c:v>41973</c:v>
                </c:pt>
                <c:pt idx="143">
                  <c:v>42004</c:v>
                </c:pt>
                <c:pt idx="144">
                  <c:v>42035</c:v>
                </c:pt>
                <c:pt idx="145">
                  <c:v>42063</c:v>
                </c:pt>
                <c:pt idx="146">
                  <c:v>42094</c:v>
                </c:pt>
                <c:pt idx="147">
                  <c:v>42124</c:v>
                </c:pt>
                <c:pt idx="148">
                  <c:v>42155</c:v>
                </c:pt>
                <c:pt idx="149">
                  <c:v>42185</c:v>
                </c:pt>
                <c:pt idx="150">
                  <c:v>42216</c:v>
                </c:pt>
                <c:pt idx="151">
                  <c:v>42247</c:v>
                </c:pt>
                <c:pt idx="152">
                  <c:v>42277</c:v>
                </c:pt>
                <c:pt idx="153">
                  <c:v>42308</c:v>
                </c:pt>
                <c:pt idx="154">
                  <c:v>42338</c:v>
                </c:pt>
                <c:pt idx="155">
                  <c:v>42369</c:v>
                </c:pt>
                <c:pt idx="156">
                  <c:v>42400</c:v>
                </c:pt>
                <c:pt idx="157">
                  <c:v>42429</c:v>
                </c:pt>
                <c:pt idx="158">
                  <c:v>42460</c:v>
                </c:pt>
                <c:pt idx="159">
                  <c:v>42490</c:v>
                </c:pt>
                <c:pt idx="160">
                  <c:v>42521</c:v>
                </c:pt>
                <c:pt idx="161">
                  <c:v>42551</c:v>
                </c:pt>
                <c:pt idx="162">
                  <c:v>42582</c:v>
                </c:pt>
                <c:pt idx="163">
                  <c:v>42613</c:v>
                </c:pt>
                <c:pt idx="164">
                  <c:v>42643</c:v>
                </c:pt>
                <c:pt idx="165">
                  <c:v>42674</c:v>
                </c:pt>
                <c:pt idx="166">
                  <c:v>42704</c:v>
                </c:pt>
                <c:pt idx="167">
                  <c:v>42735</c:v>
                </c:pt>
                <c:pt idx="168">
                  <c:v>42766</c:v>
                </c:pt>
                <c:pt idx="169">
                  <c:v>42794</c:v>
                </c:pt>
                <c:pt idx="170">
                  <c:v>42825</c:v>
                </c:pt>
                <c:pt idx="171">
                  <c:v>42855</c:v>
                </c:pt>
                <c:pt idx="172">
                  <c:v>42886</c:v>
                </c:pt>
                <c:pt idx="173">
                  <c:v>42916</c:v>
                </c:pt>
                <c:pt idx="174">
                  <c:v>42947</c:v>
                </c:pt>
                <c:pt idx="175">
                  <c:v>42978</c:v>
                </c:pt>
                <c:pt idx="176">
                  <c:v>43008</c:v>
                </c:pt>
                <c:pt idx="177">
                  <c:v>43039</c:v>
                </c:pt>
                <c:pt idx="178">
                  <c:v>43069</c:v>
                </c:pt>
                <c:pt idx="179">
                  <c:v>43100</c:v>
                </c:pt>
                <c:pt idx="180">
                  <c:v>43131</c:v>
                </c:pt>
                <c:pt idx="181">
                  <c:v>43159</c:v>
                </c:pt>
                <c:pt idx="182">
                  <c:v>43190</c:v>
                </c:pt>
                <c:pt idx="183">
                  <c:v>43220</c:v>
                </c:pt>
                <c:pt idx="184">
                  <c:v>43251</c:v>
                </c:pt>
                <c:pt idx="185">
                  <c:v>43281</c:v>
                </c:pt>
                <c:pt idx="186">
                  <c:v>43312</c:v>
                </c:pt>
                <c:pt idx="187">
                  <c:v>43343</c:v>
                </c:pt>
                <c:pt idx="188">
                  <c:v>43373</c:v>
                </c:pt>
                <c:pt idx="189">
                  <c:v>43404</c:v>
                </c:pt>
                <c:pt idx="190">
                  <c:v>43434</c:v>
                </c:pt>
                <c:pt idx="191">
                  <c:v>43465</c:v>
                </c:pt>
                <c:pt idx="192">
                  <c:v>43496</c:v>
                </c:pt>
                <c:pt idx="193">
                  <c:v>43524</c:v>
                </c:pt>
                <c:pt idx="194">
                  <c:v>43555</c:v>
                </c:pt>
                <c:pt idx="195">
                  <c:v>43585</c:v>
                </c:pt>
                <c:pt idx="196">
                  <c:v>43616</c:v>
                </c:pt>
                <c:pt idx="197">
                  <c:v>43646</c:v>
                </c:pt>
                <c:pt idx="198">
                  <c:v>43677</c:v>
                </c:pt>
                <c:pt idx="199">
                  <c:v>43708</c:v>
                </c:pt>
                <c:pt idx="200">
                  <c:v>43738</c:v>
                </c:pt>
                <c:pt idx="201">
                  <c:v>43769</c:v>
                </c:pt>
                <c:pt idx="202">
                  <c:v>43799</c:v>
                </c:pt>
                <c:pt idx="203">
                  <c:v>43830</c:v>
                </c:pt>
                <c:pt idx="204">
                  <c:v>43861</c:v>
                </c:pt>
                <c:pt idx="205">
                  <c:v>43890</c:v>
                </c:pt>
                <c:pt idx="206">
                  <c:v>43921</c:v>
                </c:pt>
                <c:pt idx="207">
                  <c:v>43951</c:v>
                </c:pt>
              </c:numCache>
            </c:numRef>
          </c:cat>
          <c:val>
            <c:numRef>
              <c:f>Active_v_BM!$S$2:$S$211</c:f>
              <c:numCache>
                <c:formatCode>0.00%</c:formatCode>
                <c:ptCount val="210"/>
                <c:pt idx="0">
                  <c:v>6.8596718721944061E-2</c:v>
                </c:pt>
                <c:pt idx="1">
                  <c:v>5.5153625153766317E-2</c:v>
                </c:pt>
                <c:pt idx="2">
                  <c:v>6.2093098466083463E-2</c:v>
                </c:pt>
                <c:pt idx="3">
                  <c:v>3.0417155728341028E-2</c:v>
                </c:pt>
                <c:pt idx="4">
                  <c:v>4.6512373737297663E-2</c:v>
                </c:pt>
                <c:pt idx="5">
                  <c:v>9.7002539715004499E-2</c:v>
                </c:pt>
                <c:pt idx="6">
                  <c:v>6.8983090220544163E-2</c:v>
                </c:pt>
                <c:pt idx="7">
                  <c:v>8.5837880959685586E-2</c:v>
                </c:pt>
                <c:pt idx="8">
                  <c:v>7.0126202008114369E-2</c:v>
                </c:pt>
                <c:pt idx="9">
                  <c:v>6.6469362233603446E-2</c:v>
                </c:pt>
                <c:pt idx="10">
                  <c:v>0.10532750338700914</c:v>
                </c:pt>
                <c:pt idx="11">
                  <c:v>0.1202918964927493</c:v>
                </c:pt>
                <c:pt idx="12">
                  <c:v>0.12174383735183381</c:v>
                </c:pt>
                <c:pt idx="13">
                  <c:v>0.10477272083619815</c:v>
                </c:pt>
                <c:pt idx="14">
                  <c:v>0.10705957055421256</c:v>
                </c:pt>
                <c:pt idx="15">
                  <c:v>0.13384533819466848</c:v>
                </c:pt>
                <c:pt idx="16">
                  <c:v>8.9444025006371719E-2</c:v>
                </c:pt>
                <c:pt idx="17">
                  <c:v>7.5799089132285724E-2</c:v>
                </c:pt>
                <c:pt idx="18">
                  <c:v>7.1583932460521638E-2</c:v>
                </c:pt>
                <c:pt idx="19">
                  <c:v>0.10499905616216454</c:v>
                </c:pt>
                <c:pt idx="20">
                  <c:v>0.11664838537182232</c:v>
                </c:pt>
                <c:pt idx="21">
                  <c:v>0.17476552286093794</c:v>
                </c:pt>
                <c:pt idx="22">
                  <c:v>0.1494175900207142</c:v>
                </c:pt>
                <c:pt idx="23">
                  <c:v>0.13595681895798672</c:v>
                </c:pt>
                <c:pt idx="24">
                  <c:v>0.10115891620896078</c:v>
                </c:pt>
                <c:pt idx="25">
                  <c:v>0.10997176957109023</c:v>
                </c:pt>
                <c:pt idx="26">
                  <c:v>0.11040399082915653</c:v>
                </c:pt>
                <c:pt idx="27">
                  <c:v>0.10012790639031577</c:v>
                </c:pt>
                <c:pt idx="28">
                  <c:v>7.956396674381816E-2</c:v>
                </c:pt>
                <c:pt idx="29">
                  <c:v>0.10737651754264133</c:v>
                </c:pt>
                <c:pt idx="30">
                  <c:v>0.13630441074337618</c:v>
                </c:pt>
                <c:pt idx="31">
                  <c:v>0.21873612222854488</c:v>
                </c:pt>
                <c:pt idx="32">
                  <c:v>0.20682532319408908</c:v>
                </c:pt>
                <c:pt idx="33">
                  <c:v>0.25217168012608226</c:v>
                </c:pt>
                <c:pt idx="34">
                  <c:v>0.24467732316604929</c:v>
                </c:pt>
                <c:pt idx="35">
                  <c:v>0.24463100842296059</c:v>
                </c:pt>
                <c:pt idx="36">
                  <c:v>0.28950808686002905</c:v>
                </c:pt>
                <c:pt idx="37">
                  <c:v>0.35080701778253331</c:v>
                </c:pt>
                <c:pt idx="38">
                  <c:v>0.35588780151010235</c:v>
                </c:pt>
                <c:pt idx="39">
                  <c:v>0.42611181895611416</c:v>
                </c:pt>
                <c:pt idx="40">
                  <c:v>0.45403049193110778</c:v>
                </c:pt>
                <c:pt idx="41">
                  <c:v>0.37912506304871418</c:v>
                </c:pt>
                <c:pt idx="42">
                  <c:v>0.40491496598436805</c:v>
                </c:pt>
                <c:pt idx="43">
                  <c:v>0.37252740143958385</c:v>
                </c:pt>
                <c:pt idx="44">
                  <c:v>0.37386277870336926</c:v>
                </c:pt>
                <c:pt idx="45">
                  <c:v>0.39794584383043397</c:v>
                </c:pt>
                <c:pt idx="46">
                  <c:v>0.37548403780946793</c:v>
                </c:pt>
                <c:pt idx="47">
                  <c:v>0.38868851178525654</c:v>
                </c:pt>
                <c:pt idx="48">
                  <c:v>0.37659857465765656</c:v>
                </c:pt>
                <c:pt idx="49">
                  <c:v>0.36596113478691961</c:v>
                </c:pt>
                <c:pt idx="50">
                  <c:v>0.37057953864713289</c:v>
                </c:pt>
                <c:pt idx="51">
                  <c:v>0.4056567884819553</c:v>
                </c:pt>
                <c:pt idx="52">
                  <c:v>0.43315743286516462</c:v>
                </c:pt>
                <c:pt idx="53">
                  <c:v>0.43999462626050434</c:v>
                </c:pt>
                <c:pt idx="54">
                  <c:v>0.44864575002086271</c:v>
                </c:pt>
                <c:pt idx="55">
                  <c:v>0.44297699334923091</c:v>
                </c:pt>
                <c:pt idx="56">
                  <c:v>0.4063428673834979</c:v>
                </c:pt>
                <c:pt idx="57">
                  <c:v>0.40314821810415058</c:v>
                </c:pt>
                <c:pt idx="58">
                  <c:v>0.42814763759548335</c:v>
                </c:pt>
                <c:pt idx="59">
                  <c:v>0.38018056138948997</c:v>
                </c:pt>
                <c:pt idx="60">
                  <c:v>0.35335783159500589</c:v>
                </c:pt>
                <c:pt idx="61">
                  <c:v>0.32162534592113423</c:v>
                </c:pt>
                <c:pt idx="62">
                  <c:v>0.35023243372124102</c:v>
                </c:pt>
                <c:pt idx="63">
                  <c:v>0.3403248812861801</c:v>
                </c:pt>
                <c:pt idx="64">
                  <c:v>0.38306365875887405</c:v>
                </c:pt>
                <c:pt idx="65">
                  <c:v>0.35689593942784725</c:v>
                </c:pt>
                <c:pt idx="66">
                  <c:v>0.32395249935394244</c:v>
                </c:pt>
                <c:pt idx="67">
                  <c:v>0.25499860107027073</c:v>
                </c:pt>
                <c:pt idx="68">
                  <c:v>0.24781967599334243</c:v>
                </c:pt>
                <c:pt idx="69">
                  <c:v>0.15298311638736317</c:v>
                </c:pt>
                <c:pt idx="70">
                  <c:v>0.11526019812149557</c:v>
                </c:pt>
                <c:pt idx="71">
                  <c:v>0.11207939002445411</c:v>
                </c:pt>
                <c:pt idx="72">
                  <c:v>8.9216455591862864E-2</c:v>
                </c:pt>
                <c:pt idx="73">
                  <c:v>4.2405405924461181E-2</c:v>
                </c:pt>
                <c:pt idx="74">
                  <c:v>1.7956661399467722E-2</c:v>
                </c:pt>
                <c:pt idx="75">
                  <c:v>3.0139525058955341E-2</c:v>
                </c:pt>
                <c:pt idx="76">
                  <c:v>2.1339112264251003E-2</c:v>
                </c:pt>
                <c:pt idx="77">
                  <c:v>6.4929588208756606E-2</c:v>
                </c:pt>
                <c:pt idx="78">
                  <c:v>4.2385010592496775E-2</c:v>
                </c:pt>
                <c:pt idx="79">
                  <c:v>8.1646474793328982E-2</c:v>
                </c:pt>
                <c:pt idx="80">
                  <c:v>7.3921893875591005E-2</c:v>
                </c:pt>
                <c:pt idx="81">
                  <c:v>6.6562984732224217E-2</c:v>
                </c:pt>
                <c:pt idx="82">
                  <c:v>7.1450478075956614E-2</c:v>
                </c:pt>
                <c:pt idx="83">
                  <c:v>6.9554119509734447E-2</c:v>
                </c:pt>
                <c:pt idx="84">
                  <c:v>6.5312373019535297E-2</c:v>
                </c:pt>
                <c:pt idx="85">
                  <c:v>4.5002442168768697E-2</c:v>
                </c:pt>
                <c:pt idx="86">
                  <c:v>4.1116370497735311E-2</c:v>
                </c:pt>
                <c:pt idx="87">
                  <c:v>4.5974172313421935E-2</c:v>
                </c:pt>
                <c:pt idx="88">
                  <c:v>3.3913388276846312E-2</c:v>
                </c:pt>
                <c:pt idx="89">
                  <c:v>1.013226585788285E-2</c:v>
                </c:pt>
                <c:pt idx="90">
                  <c:v>2.5347424071990865E-3</c:v>
                </c:pt>
                <c:pt idx="91">
                  <c:v>2.5467295596551365E-2</c:v>
                </c:pt>
                <c:pt idx="92">
                  <c:v>1.083214549449707E-2</c:v>
                </c:pt>
                <c:pt idx="93">
                  <c:v>2.2725405436338608E-2</c:v>
                </c:pt>
                <c:pt idx="94">
                  <c:v>1.8663818471002624E-2</c:v>
                </c:pt>
                <c:pt idx="95">
                  <c:v>2.8181621477691765E-2</c:v>
                </c:pt>
                <c:pt idx="96">
                  <c:v>6.468419671058423E-2</c:v>
                </c:pt>
                <c:pt idx="97">
                  <c:v>7.7520645275132694E-2</c:v>
                </c:pt>
                <c:pt idx="98">
                  <c:v>4.5780272312253123E-2</c:v>
                </c:pt>
                <c:pt idx="99">
                  <c:v>5.8435074684882293E-2</c:v>
                </c:pt>
                <c:pt idx="100">
                  <c:v>5.1786642921515025E-2</c:v>
                </c:pt>
                <c:pt idx="101">
                  <c:v>3.6361291784420713E-2</c:v>
                </c:pt>
                <c:pt idx="102">
                  <c:v>4.471105786624352E-2</c:v>
                </c:pt>
                <c:pt idx="103">
                  <c:v>6.9763200141948367E-2</c:v>
                </c:pt>
                <c:pt idx="104">
                  <c:v>6.7503646355246971E-2</c:v>
                </c:pt>
                <c:pt idx="105">
                  <c:v>0.10561280544898022</c:v>
                </c:pt>
                <c:pt idx="106">
                  <c:v>0.18704596473506307</c:v>
                </c:pt>
                <c:pt idx="107">
                  <c:v>0.18832472137477829</c:v>
                </c:pt>
                <c:pt idx="108">
                  <c:v>0.17265095049613532</c:v>
                </c:pt>
                <c:pt idx="109">
                  <c:v>0.21204841764545157</c:v>
                </c:pt>
                <c:pt idx="110">
                  <c:v>0.26183952032541269</c:v>
                </c:pt>
                <c:pt idx="111">
                  <c:v>0.21286925906453402</c:v>
                </c:pt>
                <c:pt idx="112">
                  <c:v>0.21784005959942032</c:v>
                </c:pt>
                <c:pt idx="113">
                  <c:v>0.16430344467356628</c:v>
                </c:pt>
                <c:pt idx="114">
                  <c:v>0.1836276867629516</c:v>
                </c:pt>
                <c:pt idx="115">
                  <c:v>0.15651291662688771</c:v>
                </c:pt>
                <c:pt idx="116">
                  <c:v>0.15479945261878547</c:v>
                </c:pt>
                <c:pt idx="117">
                  <c:v>0.16013609997421563</c:v>
                </c:pt>
                <c:pt idx="118">
                  <c:v>0.15353455639784763</c:v>
                </c:pt>
                <c:pt idx="119">
                  <c:v>0.1554316644434186</c:v>
                </c:pt>
                <c:pt idx="120">
                  <c:v>0.15629643239858448</c:v>
                </c:pt>
                <c:pt idx="121">
                  <c:v>0.18258090272320304</c:v>
                </c:pt>
                <c:pt idx="122">
                  <c:v>0.17360999542099886</c:v>
                </c:pt>
                <c:pt idx="123">
                  <c:v>0.14888365832158579</c:v>
                </c:pt>
                <c:pt idx="124">
                  <c:v>0.13947806234879057</c:v>
                </c:pt>
                <c:pt idx="125">
                  <c:v>0.19159029700003849</c:v>
                </c:pt>
                <c:pt idx="126">
                  <c:v>0.18112302769801958</c:v>
                </c:pt>
                <c:pt idx="127">
                  <c:v>0.16771338486739706</c:v>
                </c:pt>
                <c:pt idx="128">
                  <c:v>0.19204398865574435</c:v>
                </c:pt>
                <c:pt idx="129">
                  <c:v>0.17848845878862907</c:v>
                </c:pt>
                <c:pt idx="130">
                  <c:v>0.17872884557981661</c:v>
                </c:pt>
                <c:pt idx="131">
                  <c:v>0.17616253845016572</c:v>
                </c:pt>
                <c:pt idx="132">
                  <c:v>0.16418145464154765</c:v>
                </c:pt>
                <c:pt idx="133">
                  <c:v>0.16336442219417147</c:v>
                </c:pt>
                <c:pt idx="134">
                  <c:v>0.17115519669789769</c:v>
                </c:pt>
                <c:pt idx="135">
                  <c:v>0.17622280674151636</c:v>
                </c:pt>
                <c:pt idx="136">
                  <c:v>0.17778941966524431</c:v>
                </c:pt>
                <c:pt idx="137">
                  <c:v>0.18709739045590346</c:v>
                </c:pt>
                <c:pt idx="138">
                  <c:v>0.20616157059588369</c:v>
                </c:pt>
                <c:pt idx="139">
                  <c:v>0.21800943899590797</c:v>
                </c:pt>
                <c:pt idx="140">
                  <c:v>0.21745285851092722</c:v>
                </c:pt>
                <c:pt idx="141">
                  <c:v>0.22178654325488667</c:v>
                </c:pt>
                <c:pt idx="142">
                  <c:v>0.18988282814686097</c:v>
                </c:pt>
                <c:pt idx="143">
                  <c:v>0.18575188823693112</c:v>
                </c:pt>
                <c:pt idx="144">
                  <c:v>0.19481018414139295</c:v>
                </c:pt>
                <c:pt idx="145">
                  <c:v>0.1847511028594031</c:v>
                </c:pt>
                <c:pt idx="146">
                  <c:v>0.19389095403657919</c:v>
                </c:pt>
                <c:pt idx="147">
                  <c:v>0.19421009881067186</c:v>
                </c:pt>
                <c:pt idx="148">
                  <c:v>0.20138694561383597</c:v>
                </c:pt>
                <c:pt idx="149">
                  <c:v>0.19986942962742482</c:v>
                </c:pt>
                <c:pt idx="150">
                  <c:v>0.18953577878967254</c:v>
                </c:pt>
                <c:pt idx="151">
                  <c:v>0.18104686356554711</c:v>
                </c:pt>
                <c:pt idx="152">
                  <c:v>0.15641172295077221</c:v>
                </c:pt>
                <c:pt idx="153">
                  <c:v>0.153783882054638</c:v>
                </c:pt>
                <c:pt idx="154">
                  <c:v>0.16617704634009356</c:v>
                </c:pt>
                <c:pt idx="155">
                  <c:v>0.14104351015449823</c:v>
                </c:pt>
                <c:pt idx="156">
                  <c:v>0.12279549075083751</c:v>
                </c:pt>
                <c:pt idx="157">
                  <c:v>9.9800077823510414E-2</c:v>
                </c:pt>
                <c:pt idx="158">
                  <c:v>0.10900957629646135</c:v>
                </c:pt>
                <c:pt idx="159">
                  <c:v>0.12784631109807787</c:v>
                </c:pt>
                <c:pt idx="160">
                  <c:v>0.14377855768757875</c:v>
                </c:pt>
                <c:pt idx="161">
                  <c:v>0.11982831577045383</c:v>
                </c:pt>
                <c:pt idx="162">
                  <c:v>0.13032579415525181</c:v>
                </c:pt>
                <c:pt idx="163">
                  <c:v>0.11849021515826874</c:v>
                </c:pt>
                <c:pt idx="164">
                  <c:v>0.1093317844317836</c:v>
                </c:pt>
                <c:pt idx="165">
                  <c:v>8.7775194510806953E-2</c:v>
                </c:pt>
                <c:pt idx="166">
                  <c:v>6.5978638795020528E-2</c:v>
                </c:pt>
                <c:pt idx="167">
                  <c:v>6.7934555802721341E-2</c:v>
                </c:pt>
                <c:pt idx="168">
                  <c:v>6.0921869542625906E-2</c:v>
                </c:pt>
                <c:pt idx="169">
                  <c:v>8.454233997145022E-2</c:v>
                </c:pt>
                <c:pt idx="170">
                  <c:v>5.6254662191254301E-2</c:v>
                </c:pt>
                <c:pt idx="171">
                  <c:v>5.9185302357866121E-2</c:v>
                </c:pt>
                <c:pt idx="172">
                  <c:v>6.3227840897893017E-2</c:v>
                </c:pt>
                <c:pt idx="173">
                  <c:v>5.612537809699325E-2</c:v>
                </c:pt>
                <c:pt idx="174">
                  <c:v>3.4257268130136076E-2</c:v>
                </c:pt>
                <c:pt idx="175">
                  <c:v>5.4714991906192223E-2</c:v>
                </c:pt>
                <c:pt idx="176">
                  <c:v>6.5566859219040374E-2</c:v>
                </c:pt>
                <c:pt idx="177">
                  <c:v>7.1755982391749074E-2</c:v>
                </c:pt>
                <c:pt idx="178">
                  <c:v>9.0036045264022313E-2</c:v>
                </c:pt>
                <c:pt idx="179">
                  <c:v>9.3324042035920263E-2</c:v>
                </c:pt>
                <c:pt idx="180">
                  <c:v>9.2788520422450338E-2</c:v>
                </c:pt>
                <c:pt idx="181">
                  <c:v>8.2150724602078951E-2</c:v>
                </c:pt>
                <c:pt idx="182">
                  <c:v>6.0805238774237269E-2</c:v>
                </c:pt>
                <c:pt idx="183">
                  <c:v>5.0513269860541499E-2</c:v>
                </c:pt>
                <c:pt idx="184">
                  <c:v>5.2746768952819822E-2</c:v>
                </c:pt>
                <c:pt idx="185">
                  <c:v>5.4488468318734551E-2</c:v>
                </c:pt>
                <c:pt idx="186">
                  <c:v>6.6884754079781894E-2</c:v>
                </c:pt>
                <c:pt idx="187">
                  <c:v>6.4150479805741067E-2</c:v>
                </c:pt>
                <c:pt idx="188">
                  <c:v>8.5404547415307341E-2</c:v>
                </c:pt>
                <c:pt idx="189">
                  <c:v>6.6714552094163881E-2</c:v>
                </c:pt>
                <c:pt idx="190">
                  <c:v>2.0551134752072597E-2</c:v>
                </c:pt>
                <c:pt idx="191">
                  <c:v>2.2964732505013297E-2</c:v>
                </c:pt>
                <c:pt idx="192">
                  <c:v>4.3259889066706636E-2</c:v>
                </c:pt>
                <c:pt idx="193">
                  <c:v>6.362078861148035E-2</c:v>
                </c:pt>
                <c:pt idx="194">
                  <c:v>7.3468941411230393E-2</c:v>
                </c:pt>
                <c:pt idx="195">
                  <c:v>5.6819945656164217E-2</c:v>
                </c:pt>
                <c:pt idx="196">
                  <c:v>6.5506567899595414E-2</c:v>
                </c:pt>
                <c:pt idx="197">
                  <c:v>4.1684676222699668E-2</c:v>
                </c:pt>
                <c:pt idx="198">
                  <c:v>6.8902496973065608E-2</c:v>
                </c:pt>
                <c:pt idx="199">
                  <c:v>5.6306540073115086E-2</c:v>
                </c:pt>
                <c:pt idx="200">
                  <c:v>4.7388779559755179E-2</c:v>
                </c:pt>
                <c:pt idx="201">
                  <c:v>5.133028566427611E-2</c:v>
                </c:pt>
                <c:pt idx="202">
                  <c:v>7.1202375178653909E-2</c:v>
                </c:pt>
                <c:pt idx="203">
                  <c:v>6.6727575777480785E-2</c:v>
                </c:pt>
                <c:pt idx="204">
                  <c:v>7.4880831237791989E-2</c:v>
                </c:pt>
                <c:pt idx="205">
                  <c:v>5.3853687606147504E-2</c:v>
                </c:pt>
                <c:pt idx="206">
                  <c:v>3.2098351603135233E-2</c:v>
                </c:pt>
                <c:pt idx="207">
                  <c:v>-2.0124775748320944E-2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15-4860-AFF1-526EFD0379F9}"/>
            </c:ext>
          </c:extLst>
        </c:ser>
        <c:ser>
          <c:idx val="1"/>
          <c:order val="1"/>
          <c:tx>
            <c:strRef>
              <c:f>Active_v_BM!$T$1</c:f>
              <c:strCache>
                <c:ptCount val="1"/>
                <c:pt idx="0">
                  <c:v>Top Decile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Active_v_BM!$A$2:$A$211</c:f>
              <c:numCache>
                <c:formatCode>m/d/yyyy</c:formatCode>
                <c:ptCount val="210"/>
                <c:pt idx="0">
                  <c:v>37652</c:v>
                </c:pt>
                <c:pt idx="1">
                  <c:v>37680</c:v>
                </c:pt>
                <c:pt idx="2">
                  <c:v>37711</c:v>
                </c:pt>
                <c:pt idx="3">
                  <c:v>37741</c:v>
                </c:pt>
                <c:pt idx="4">
                  <c:v>37772</c:v>
                </c:pt>
                <c:pt idx="5">
                  <c:v>37802</c:v>
                </c:pt>
                <c:pt idx="6">
                  <c:v>37833</c:v>
                </c:pt>
                <c:pt idx="7">
                  <c:v>37864</c:v>
                </c:pt>
                <c:pt idx="8">
                  <c:v>37894</c:v>
                </c:pt>
                <c:pt idx="9">
                  <c:v>37925</c:v>
                </c:pt>
                <c:pt idx="10">
                  <c:v>37955</c:v>
                </c:pt>
                <c:pt idx="11">
                  <c:v>37986</c:v>
                </c:pt>
                <c:pt idx="12">
                  <c:v>38017</c:v>
                </c:pt>
                <c:pt idx="13">
                  <c:v>38046</c:v>
                </c:pt>
                <c:pt idx="14">
                  <c:v>38077</c:v>
                </c:pt>
                <c:pt idx="15">
                  <c:v>38107</c:v>
                </c:pt>
                <c:pt idx="16">
                  <c:v>38138</c:v>
                </c:pt>
                <c:pt idx="17">
                  <c:v>38168</c:v>
                </c:pt>
                <c:pt idx="18">
                  <c:v>38199</c:v>
                </c:pt>
                <c:pt idx="19">
                  <c:v>38230</c:v>
                </c:pt>
                <c:pt idx="20">
                  <c:v>38260</c:v>
                </c:pt>
                <c:pt idx="21">
                  <c:v>38291</c:v>
                </c:pt>
                <c:pt idx="22">
                  <c:v>38321</c:v>
                </c:pt>
                <c:pt idx="23">
                  <c:v>38352</c:v>
                </c:pt>
                <c:pt idx="24">
                  <c:v>38383</c:v>
                </c:pt>
                <c:pt idx="25">
                  <c:v>38411</c:v>
                </c:pt>
                <c:pt idx="26">
                  <c:v>38442</c:v>
                </c:pt>
                <c:pt idx="27">
                  <c:v>38472</c:v>
                </c:pt>
                <c:pt idx="28">
                  <c:v>38503</c:v>
                </c:pt>
                <c:pt idx="29">
                  <c:v>38533</c:v>
                </c:pt>
                <c:pt idx="30">
                  <c:v>38564</c:v>
                </c:pt>
                <c:pt idx="31">
                  <c:v>38595</c:v>
                </c:pt>
                <c:pt idx="32">
                  <c:v>38625</c:v>
                </c:pt>
                <c:pt idx="33">
                  <c:v>38656</c:v>
                </c:pt>
                <c:pt idx="34">
                  <c:v>38686</c:v>
                </c:pt>
                <c:pt idx="35">
                  <c:v>38717</c:v>
                </c:pt>
                <c:pt idx="36">
                  <c:v>38748</c:v>
                </c:pt>
                <c:pt idx="37">
                  <c:v>38776</c:v>
                </c:pt>
                <c:pt idx="38">
                  <c:v>38807</c:v>
                </c:pt>
                <c:pt idx="39">
                  <c:v>38837</c:v>
                </c:pt>
                <c:pt idx="40">
                  <c:v>38868</c:v>
                </c:pt>
                <c:pt idx="41">
                  <c:v>38898</c:v>
                </c:pt>
                <c:pt idx="42">
                  <c:v>38929</c:v>
                </c:pt>
                <c:pt idx="43">
                  <c:v>38960</c:v>
                </c:pt>
                <c:pt idx="44">
                  <c:v>38990</c:v>
                </c:pt>
                <c:pt idx="45">
                  <c:v>39021</c:v>
                </c:pt>
                <c:pt idx="46">
                  <c:v>39051</c:v>
                </c:pt>
                <c:pt idx="47">
                  <c:v>39082</c:v>
                </c:pt>
                <c:pt idx="48">
                  <c:v>39113</c:v>
                </c:pt>
                <c:pt idx="49">
                  <c:v>39141</c:v>
                </c:pt>
                <c:pt idx="50">
                  <c:v>39172</c:v>
                </c:pt>
                <c:pt idx="51">
                  <c:v>39202</c:v>
                </c:pt>
                <c:pt idx="52">
                  <c:v>39233</c:v>
                </c:pt>
                <c:pt idx="53">
                  <c:v>39263</c:v>
                </c:pt>
                <c:pt idx="54">
                  <c:v>39294</c:v>
                </c:pt>
                <c:pt idx="55">
                  <c:v>39325</c:v>
                </c:pt>
                <c:pt idx="56">
                  <c:v>39355</c:v>
                </c:pt>
                <c:pt idx="57">
                  <c:v>39386</c:v>
                </c:pt>
                <c:pt idx="58">
                  <c:v>39416</c:v>
                </c:pt>
                <c:pt idx="59">
                  <c:v>39447</c:v>
                </c:pt>
                <c:pt idx="60">
                  <c:v>39478</c:v>
                </c:pt>
                <c:pt idx="61">
                  <c:v>39507</c:v>
                </c:pt>
                <c:pt idx="62">
                  <c:v>39538</c:v>
                </c:pt>
                <c:pt idx="63">
                  <c:v>39568</c:v>
                </c:pt>
                <c:pt idx="64">
                  <c:v>39599</c:v>
                </c:pt>
                <c:pt idx="65">
                  <c:v>39629</c:v>
                </c:pt>
                <c:pt idx="66">
                  <c:v>39660</c:v>
                </c:pt>
                <c:pt idx="67">
                  <c:v>39691</c:v>
                </c:pt>
                <c:pt idx="68">
                  <c:v>39721</c:v>
                </c:pt>
                <c:pt idx="69">
                  <c:v>39752</c:v>
                </c:pt>
                <c:pt idx="70">
                  <c:v>39782</c:v>
                </c:pt>
                <c:pt idx="71">
                  <c:v>39813</c:v>
                </c:pt>
                <c:pt idx="72">
                  <c:v>39844</c:v>
                </c:pt>
                <c:pt idx="73">
                  <c:v>39872</c:v>
                </c:pt>
                <c:pt idx="74">
                  <c:v>39903</c:v>
                </c:pt>
                <c:pt idx="75">
                  <c:v>39933</c:v>
                </c:pt>
                <c:pt idx="76">
                  <c:v>39964</c:v>
                </c:pt>
                <c:pt idx="77">
                  <c:v>39994</c:v>
                </c:pt>
                <c:pt idx="78">
                  <c:v>40025</c:v>
                </c:pt>
                <c:pt idx="79">
                  <c:v>40056</c:v>
                </c:pt>
                <c:pt idx="80">
                  <c:v>40086</c:v>
                </c:pt>
                <c:pt idx="81">
                  <c:v>40117</c:v>
                </c:pt>
                <c:pt idx="82">
                  <c:v>40147</c:v>
                </c:pt>
                <c:pt idx="83">
                  <c:v>40178</c:v>
                </c:pt>
                <c:pt idx="84">
                  <c:v>40209</c:v>
                </c:pt>
                <c:pt idx="85">
                  <c:v>40237</c:v>
                </c:pt>
                <c:pt idx="86">
                  <c:v>40268</c:v>
                </c:pt>
                <c:pt idx="87">
                  <c:v>40298</c:v>
                </c:pt>
                <c:pt idx="88">
                  <c:v>40329</c:v>
                </c:pt>
                <c:pt idx="89">
                  <c:v>40359</c:v>
                </c:pt>
                <c:pt idx="90">
                  <c:v>40390</c:v>
                </c:pt>
                <c:pt idx="91">
                  <c:v>40421</c:v>
                </c:pt>
                <c:pt idx="92">
                  <c:v>40451</c:v>
                </c:pt>
                <c:pt idx="93">
                  <c:v>40482</c:v>
                </c:pt>
                <c:pt idx="94">
                  <c:v>40512</c:v>
                </c:pt>
                <c:pt idx="95">
                  <c:v>40543</c:v>
                </c:pt>
                <c:pt idx="96">
                  <c:v>40574</c:v>
                </c:pt>
                <c:pt idx="97">
                  <c:v>40602</c:v>
                </c:pt>
                <c:pt idx="98">
                  <c:v>40633</c:v>
                </c:pt>
                <c:pt idx="99">
                  <c:v>40663</c:v>
                </c:pt>
                <c:pt idx="100">
                  <c:v>40694</c:v>
                </c:pt>
                <c:pt idx="101">
                  <c:v>40724</c:v>
                </c:pt>
                <c:pt idx="102">
                  <c:v>40755</c:v>
                </c:pt>
                <c:pt idx="103">
                  <c:v>40786</c:v>
                </c:pt>
                <c:pt idx="104">
                  <c:v>40816</c:v>
                </c:pt>
                <c:pt idx="105">
                  <c:v>40847</c:v>
                </c:pt>
                <c:pt idx="106">
                  <c:v>40877</c:v>
                </c:pt>
                <c:pt idx="107">
                  <c:v>40908</c:v>
                </c:pt>
                <c:pt idx="108">
                  <c:v>40939</c:v>
                </c:pt>
                <c:pt idx="109">
                  <c:v>40968</c:v>
                </c:pt>
                <c:pt idx="110">
                  <c:v>40999</c:v>
                </c:pt>
                <c:pt idx="111">
                  <c:v>41029</c:v>
                </c:pt>
                <c:pt idx="112">
                  <c:v>41060</c:v>
                </c:pt>
                <c:pt idx="113">
                  <c:v>41090</c:v>
                </c:pt>
                <c:pt idx="114">
                  <c:v>41121</c:v>
                </c:pt>
                <c:pt idx="115">
                  <c:v>41152</c:v>
                </c:pt>
                <c:pt idx="116">
                  <c:v>41182</c:v>
                </c:pt>
                <c:pt idx="117">
                  <c:v>41213</c:v>
                </c:pt>
                <c:pt idx="118">
                  <c:v>41243</c:v>
                </c:pt>
                <c:pt idx="119">
                  <c:v>41274</c:v>
                </c:pt>
                <c:pt idx="120">
                  <c:v>41305</c:v>
                </c:pt>
                <c:pt idx="121">
                  <c:v>41333</c:v>
                </c:pt>
                <c:pt idx="122">
                  <c:v>41364</c:v>
                </c:pt>
                <c:pt idx="123">
                  <c:v>41394</c:v>
                </c:pt>
                <c:pt idx="124">
                  <c:v>41425</c:v>
                </c:pt>
                <c:pt idx="125">
                  <c:v>41455</c:v>
                </c:pt>
                <c:pt idx="126">
                  <c:v>41486</c:v>
                </c:pt>
                <c:pt idx="127">
                  <c:v>41517</c:v>
                </c:pt>
                <c:pt idx="128">
                  <c:v>41547</c:v>
                </c:pt>
                <c:pt idx="129">
                  <c:v>41578</c:v>
                </c:pt>
                <c:pt idx="130">
                  <c:v>41608</c:v>
                </c:pt>
                <c:pt idx="131">
                  <c:v>41639</c:v>
                </c:pt>
                <c:pt idx="132">
                  <c:v>41670</c:v>
                </c:pt>
                <c:pt idx="133">
                  <c:v>41698</c:v>
                </c:pt>
                <c:pt idx="134">
                  <c:v>41729</c:v>
                </c:pt>
                <c:pt idx="135">
                  <c:v>41759</c:v>
                </c:pt>
                <c:pt idx="136">
                  <c:v>41790</c:v>
                </c:pt>
                <c:pt idx="137">
                  <c:v>41820</c:v>
                </c:pt>
                <c:pt idx="138">
                  <c:v>41851</c:v>
                </c:pt>
                <c:pt idx="139">
                  <c:v>41882</c:v>
                </c:pt>
                <c:pt idx="140">
                  <c:v>41912</c:v>
                </c:pt>
                <c:pt idx="141">
                  <c:v>41943</c:v>
                </c:pt>
                <c:pt idx="142">
                  <c:v>41973</c:v>
                </c:pt>
                <c:pt idx="143">
                  <c:v>42004</c:v>
                </c:pt>
                <c:pt idx="144">
                  <c:v>42035</c:v>
                </c:pt>
                <c:pt idx="145">
                  <c:v>42063</c:v>
                </c:pt>
                <c:pt idx="146">
                  <c:v>42094</c:v>
                </c:pt>
                <c:pt idx="147">
                  <c:v>42124</c:v>
                </c:pt>
                <c:pt idx="148">
                  <c:v>42155</c:v>
                </c:pt>
                <c:pt idx="149">
                  <c:v>42185</c:v>
                </c:pt>
                <c:pt idx="150">
                  <c:v>42216</c:v>
                </c:pt>
                <c:pt idx="151">
                  <c:v>42247</c:v>
                </c:pt>
                <c:pt idx="152">
                  <c:v>42277</c:v>
                </c:pt>
                <c:pt idx="153">
                  <c:v>42308</c:v>
                </c:pt>
                <c:pt idx="154">
                  <c:v>42338</c:v>
                </c:pt>
                <c:pt idx="155">
                  <c:v>42369</c:v>
                </c:pt>
                <c:pt idx="156">
                  <c:v>42400</c:v>
                </c:pt>
                <c:pt idx="157">
                  <c:v>42429</c:v>
                </c:pt>
                <c:pt idx="158">
                  <c:v>42460</c:v>
                </c:pt>
                <c:pt idx="159">
                  <c:v>42490</c:v>
                </c:pt>
                <c:pt idx="160">
                  <c:v>42521</c:v>
                </c:pt>
                <c:pt idx="161">
                  <c:v>42551</c:v>
                </c:pt>
                <c:pt idx="162">
                  <c:v>42582</c:v>
                </c:pt>
                <c:pt idx="163">
                  <c:v>42613</c:v>
                </c:pt>
                <c:pt idx="164">
                  <c:v>42643</c:v>
                </c:pt>
                <c:pt idx="165">
                  <c:v>42674</c:v>
                </c:pt>
                <c:pt idx="166">
                  <c:v>42704</c:v>
                </c:pt>
                <c:pt idx="167">
                  <c:v>42735</c:v>
                </c:pt>
                <c:pt idx="168">
                  <c:v>42766</c:v>
                </c:pt>
                <c:pt idx="169">
                  <c:v>42794</c:v>
                </c:pt>
                <c:pt idx="170">
                  <c:v>42825</c:v>
                </c:pt>
                <c:pt idx="171">
                  <c:v>42855</c:v>
                </c:pt>
                <c:pt idx="172">
                  <c:v>42886</c:v>
                </c:pt>
                <c:pt idx="173">
                  <c:v>42916</c:v>
                </c:pt>
                <c:pt idx="174">
                  <c:v>42947</c:v>
                </c:pt>
                <c:pt idx="175">
                  <c:v>42978</c:v>
                </c:pt>
                <c:pt idx="176">
                  <c:v>43008</c:v>
                </c:pt>
                <c:pt idx="177">
                  <c:v>43039</c:v>
                </c:pt>
                <c:pt idx="178">
                  <c:v>43069</c:v>
                </c:pt>
                <c:pt idx="179">
                  <c:v>43100</c:v>
                </c:pt>
                <c:pt idx="180">
                  <c:v>43131</c:v>
                </c:pt>
                <c:pt idx="181">
                  <c:v>43159</c:v>
                </c:pt>
                <c:pt idx="182">
                  <c:v>43190</c:v>
                </c:pt>
                <c:pt idx="183">
                  <c:v>43220</c:v>
                </c:pt>
                <c:pt idx="184">
                  <c:v>43251</c:v>
                </c:pt>
                <c:pt idx="185">
                  <c:v>43281</c:v>
                </c:pt>
                <c:pt idx="186">
                  <c:v>43312</c:v>
                </c:pt>
                <c:pt idx="187">
                  <c:v>43343</c:v>
                </c:pt>
                <c:pt idx="188">
                  <c:v>43373</c:v>
                </c:pt>
                <c:pt idx="189">
                  <c:v>43404</c:v>
                </c:pt>
                <c:pt idx="190">
                  <c:v>43434</c:v>
                </c:pt>
                <c:pt idx="191">
                  <c:v>43465</c:v>
                </c:pt>
                <c:pt idx="192">
                  <c:v>43496</c:v>
                </c:pt>
                <c:pt idx="193">
                  <c:v>43524</c:v>
                </c:pt>
                <c:pt idx="194">
                  <c:v>43555</c:v>
                </c:pt>
                <c:pt idx="195">
                  <c:v>43585</c:v>
                </c:pt>
                <c:pt idx="196">
                  <c:v>43616</c:v>
                </c:pt>
                <c:pt idx="197">
                  <c:v>43646</c:v>
                </c:pt>
                <c:pt idx="198">
                  <c:v>43677</c:v>
                </c:pt>
                <c:pt idx="199">
                  <c:v>43708</c:v>
                </c:pt>
                <c:pt idx="200">
                  <c:v>43738</c:v>
                </c:pt>
                <c:pt idx="201">
                  <c:v>43769</c:v>
                </c:pt>
                <c:pt idx="202">
                  <c:v>43799</c:v>
                </c:pt>
                <c:pt idx="203">
                  <c:v>43830</c:v>
                </c:pt>
                <c:pt idx="204">
                  <c:v>43861</c:v>
                </c:pt>
                <c:pt idx="205">
                  <c:v>43890</c:v>
                </c:pt>
                <c:pt idx="206">
                  <c:v>43921</c:v>
                </c:pt>
                <c:pt idx="207">
                  <c:v>43951</c:v>
                </c:pt>
              </c:numCache>
            </c:numRef>
          </c:cat>
          <c:val>
            <c:numRef>
              <c:f>Active_v_BM!$T$2:$T$211</c:f>
              <c:numCache>
                <c:formatCode>0%</c:formatCode>
                <c:ptCount val="210"/>
                <c:pt idx="0">
                  <c:v>4.1109812839403133E-2</c:v>
                </c:pt>
                <c:pt idx="1">
                  <c:v>2.548100411489479E-2</c:v>
                </c:pt>
                <c:pt idx="2">
                  <c:v>1.1651393461961822E-2</c:v>
                </c:pt>
                <c:pt idx="3">
                  <c:v>-1.0158813688009105E-2</c:v>
                </c:pt>
                <c:pt idx="4">
                  <c:v>1.2807794199989141E-2</c:v>
                </c:pt>
                <c:pt idx="5">
                  <c:v>6.4884612846903986E-2</c:v>
                </c:pt>
                <c:pt idx="6">
                  <c:v>5.5358132690730505E-2</c:v>
                </c:pt>
                <c:pt idx="7">
                  <c:v>7.4123944391767324E-2</c:v>
                </c:pt>
                <c:pt idx="8">
                  <c:v>6.1757627518246955E-2</c:v>
                </c:pt>
                <c:pt idx="9">
                  <c:v>7.0014311144064381E-2</c:v>
                </c:pt>
                <c:pt idx="10">
                  <c:v>0.10521034648872432</c:v>
                </c:pt>
                <c:pt idx="11">
                  <c:v>0.11978409262886386</c:v>
                </c:pt>
                <c:pt idx="12">
                  <c:v>0.12551140165270203</c:v>
                </c:pt>
                <c:pt idx="13">
                  <c:v>0.11199265882528302</c:v>
                </c:pt>
                <c:pt idx="14">
                  <c:v>0.12248636449752914</c:v>
                </c:pt>
                <c:pt idx="15">
                  <c:v>0.1532915906792813</c:v>
                </c:pt>
                <c:pt idx="16">
                  <c:v>0.1135222880794455</c:v>
                </c:pt>
                <c:pt idx="17">
                  <c:v>9.8379688603837764E-2</c:v>
                </c:pt>
                <c:pt idx="18">
                  <c:v>0.11145919252384595</c:v>
                </c:pt>
                <c:pt idx="19">
                  <c:v>0.12800315000898366</c:v>
                </c:pt>
                <c:pt idx="20">
                  <c:v>0.14564503280874899</c:v>
                </c:pt>
                <c:pt idx="21">
                  <c:v>0.19603715916694958</c:v>
                </c:pt>
                <c:pt idx="22">
                  <c:v>0.2052598890458413</c:v>
                </c:pt>
                <c:pt idx="23">
                  <c:v>0.21127377489274379</c:v>
                </c:pt>
                <c:pt idx="24">
                  <c:v>0.19681879652587189</c:v>
                </c:pt>
                <c:pt idx="25">
                  <c:v>0.20587899394886006</c:v>
                </c:pt>
                <c:pt idx="26">
                  <c:v>0.21239155840897145</c:v>
                </c:pt>
                <c:pt idx="27">
                  <c:v>0.1994820397310951</c:v>
                </c:pt>
                <c:pt idx="28">
                  <c:v>0.17332299686891747</c:v>
                </c:pt>
                <c:pt idx="29">
                  <c:v>0.19749877362030505</c:v>
                </c:pt>
                <c:pt idx="30">
                  <c:v>0.22506907193413303</c:v>
                </c:pt>
                <c:pt idx="31">
                  <c:v>0.29161018910440717</c:v>
                </c:pt>
                <c:pt idx="32">
                  <c:v>0.28276049020427663</c:v>
                </c:pt>
                <c:pt idx="33">
                  <c:v>0.30544704311183224</c:v>
                </c:pt>
                <c:pt idx="34">
                  <c:v>0.28666785067288042</c:v>
                </c:pt>
                <c:pt idx="35">
                  <c:v>0.28836883365742272</c:v>
                </c:pt>
                <c:pt idx="36">
                  <c:v>0.31910280225518406</c:v>
                </c:pt>
                <c:pt idx="37">
                  <c:v>0.37105079770711707</c:v>
                </c:pt>
                <c:pt idx="38">
                  <c:v>0.39488649888923288</c:v>
                </c:pt>
                <c:pt idx="39">
                  <c:v>0.44437379494474827</c:v>
                </c:pt>
                <c:pt idx="40">
                  <c:v>0.46540749770108691</c:v>
                </c:pt>
                <c:pt idx="41">
                  <c:v>0.39574420837761615</c:v>
                </c:pt>
                <c:pt idx="42">
                  <c:v>0.39818420414760741</c:v>
                </c:pt>
                <c:pt idx="43">
                  <c:v>0.37416013435495765</c:v>
                </c:pt>
                <c:pt idx="44">
                  <c:v>0.37627501716320538</c:v>
                </c:pt>
                <c:pt idx="45">
                  <c:v>0.39267303159598976</c:v>
                </c:pt>
                <c:pt idx="46">
                  <c:v>0.37632747470846517</c:v>
                </c:pt>
                <c:pt idx="47">
                  <c:v>0.38990594689087255</c:v>
                </c:pt>
                <c:pt idx="48">
                  <c:v>0.37970811342954169</c:v>
                </c:pt>
                <c:pt idx="49">
                  <c:v>0.37513757035721146</c:v>
                </c:pt>
                <c:pt idx="50">
                  <c:v>0.40552856834629081</c:v>
                </c:pt>
                <c:pt idx="51">
                  <c:v>0.42586210736075769</c:v>
                </c:pt>
                <c:pt idx="52">
                  <c:v>0.44076176692988817</c:v>
                </c:pt>
                <c:pt idx="53">
                  <c:v>0.44717271176055601</c:v>
                </c:pt>
                <c:pt idx="54">
                  <c:v>0.44037449629117148</c:v>
                </c:pt>
                <c:pt idx="55">
                  <c:v>0.44299803079088723</c:v>
                </c:pt>
                <c:pt idx="56">
                  <c:v>0.40523469881330321</c:v>
                </c:pt>
                <c:pt idx="57">
                  <c:v>0.40905023823012759</c:v>
                </c:pt>
                <c:pt idx="58">
                  <c:v>0.42504333702447988</c:v>
                </c:pt>
                <c:pt idx="59">
                  <c:v>0.39099234611961042</c:v>
                </c:pt>
                <c:pt idx="60">
                  <c:v>0.36653699608492107</c:v>
                </c:pt>
                <c:pt idx="61">
                  <c:v>0.34393469952253569</c:v>
                </c:pt>
                <c:pt idx="62">
                  <c:v>0.36279387333385016</c:v>
                </c:pt>
                <c:pt idx="63">
                  <c:v>0.36695683076360491</c:v>
                </c:pt>
                <c:pt idx="64">
                  <c:v>0.39985227228319226</c:v>
                </c:pt>
                <c:pt idx="65">
                  <c:v>0.36651462356214537</c:v>
                </c:pt>
                <c:pt idx="66">
                  <c:v>0.33603375761404392</c:v>
                </c:pt>
                <c:pt idx="67">
                  <c:v>0.28104074211717622</c:v>
                </c:pt>
                <c:pt idx="68">
                  <c:v>0.28329760136253185</c:v>
                </c:pt>
                <c:pt idx="69">
                  <c:v>0.19120634618883367</c:v>
                </c:pt>
                <c:pt idx="70">
                  <c:v>0.16805820583906853</c:v>
                </c:pt>
                <c:pt idx="71">
                  <c:v>0.14882885577083038</c:v>
                </c:pt>
                <c:pt idx="72">
                  <c:v>0.13535922474531317</c:v>
                </c:pt>
                <c:pt idx="73">
                  <c:v>9.1968267532306844E-2</c:v>
                </c:pt>
                <c:pt idx="74">
                  <c:v>7.0679700439374174E-2</c:v>
                </c:pt>
                <c:pt idx="75">
                  <c:v>8.1184826189101278E-2</c:v>
                </c:pt>
                <c:pt idx="76">
                  <c:v>8.1932107856572622E-2</c:v>
                </c:pt>
                <c:pt idx="77">
                  <c:v>0.12145604490213384</c:v>
                </c:pt>
                <c:pt idx="78">
                  <c:v>9.9536277176947144E-2</c:v>
                </c:pt>
                <c:pt idx="79">
                  <c:v>0.1341538863347127</c:v>
                </c:pt>
                <c:pt idx="80">
                  <c:v>0.13285172573770768</c:v>
                </c:pt>
                <c:pt idx="81">
                  <c:v>0.12923926162200683</c:v>
                </c:pt>
                <c:pt idx="82">
                  <c:v>0.13447302279124276</c:v>
                </c:pt>
                <c:pt idx="83">
                  <c:v>0.12154349073679031</c:v>
                </c:pt>
                <c:pt idx="84">
                  <c:v>0.11361152804798715</c:v>
                </c:pt>
                <c:pt idx="85">
                  <c:v>9.3756804673558444E-2</c:v>
                </c:pt>
                <c:pt idx="86">
                  <c:v>9.3849220165547864E-2</c:v>
                </c:pt>
                <c:pt idx="87">
                  <c:v>9.8693559379376197E-2</c:v>
                </c:pt>
                <c:pt idx="88">
                  <c:v>8.7254243209641966E-2</c:v>
                </c:pt>
                <c:pt idx="89">
                  <c:v>6.4548954114569929E-2</c:v>
                </c:pt>
                <c:pt idx="90">
                  <c:v>5.8885095626333234E-2</c:v>
                </c:pt>
                <c:pt idx="91">
                  <c:v>8.0486558947383449E-2</c:v>
                </c:pt>
                <c:pt idx="92">
                  <c:v>6.645363168580859E-2</c:v>
                </c:pt>
                <c:pt idx="93">
                  <c:v>7.8326906207271146E-2</c:v>
                </c:pt>
                <c:pt idx="94">
                  <c:v>7.4953818681797721E-2</c:v>
                </c:pt>
                <c:pt idx="95">
                  <c:v>8.2670042514234057E-2</c:v>
                </c:pt>
                <c:pt idx="96">
                  <c:v>0.11171980079467402</c:v>
                </c:pt>
                <c:pt idx="97">
                  <c:v>0.12282661119339403</c:v>
                </c:pt>
                <c:pt idx="98">
                  <c:v>9.9230962484972651E-2</c:v>
                </c:pt>
                <c:pt idx="99">
                  <c:v>0.10391733139371032</c:v>
                </c:pt>
                <c:pt idx="100">
                  <c:v>0.10813050811551161</c:v>
                </c:pt>
                <c:pt idx="101">
                  <c:v>9.4973551122223013E-2</c:v>
                </c:pt>
                <c:pt idx="102">
                  <c:v>0.10732001467741534</c:v>
                </c:pt>
                <c:pt idx="103">
                  <c:v>0.11899131220215294</c:v>
                </c:pt>
                <c:pt idx="104">
                  <c:v>0.10496463995977388</c:v>
                </c:pt>
                <c:pt idx="105">
                  <c:v>0.1328085806657397</c:v>
                </c:pt>
                <c:pt idx="106">
                  <c:v>0.1948423227713936</c:v>
                </c:pt>
                <c:pt idx="107">
                  <c:v>0.19202708547254846</c:v>
                </c:pt>
                <c:pt idx="108">
                  <c:v>0.18189102571689109</c:v>
                </c:pt>
                <c:pt idx="109">
                  <c:v>0.21534358161009498</c:v>
                </c:pt>
                <c:pt idx="110">
                  <c:v>0.25529059666907689</c:v>
                </c:pt>
                <c:pt idx="111">
                  <c:v>0.2211316573311583</c:v>
                </c:pt>
                <c:pt idx="112">
                  <c:v>0.21963856855225986</c:v>
                </c:pt>
                <c:pt idx="113">
                  <c:v>0.180881061853324</c:v>
                </c:pt>
                <c:pt idx="114">
                  <c:v>0.18354354663323277</c:v>
                </c:pt>
                <c:pt idx="115">
                  <c:v>0.16670177825461177</c:v>
                </c:pt>
                <c:pt idx="116">
                  <c:v>0.15596137278669961</c:v>
                </c:pt>
                <c:pt idx="117">
                  <c:v>0.152724829363314</c:v>
                </c:pt>
                <c:pt idx="118">
                  <c:v>0.15320340509115998</c:v>
                </c:pt>
                <c:pt idx="119">
                  <c:v>0.15713331497479166</c:v>
                </c:pt>
                <c:pt idx="120">
                  <c:v>0.1585712337648609</c:v>
                </c:pt>
                <c:pt idx="121">
                  <c:v>0.16969688948263933</c:v>
                </c:pt>
                <c:pt idx="122">
                  <c:v>0.15962011859379208</c:v>
                </c:pt>
                <c:pt idx="123">
                  <c:v>0.14190600539126835</c:v>
                </c:pt>
                <c:pt idx="124">
                  <c:v>0.13475808338193143</c:v>
                </c:pt>
                <c:pt idx="125">
                  <c:v>0.18499223467481227</c:v>
                </c:pt>
                <c:pt idx="126">
                  <c:v>0.17329432644476855</c:v>
                </c:pt>
                <c:pt idx="127">
                  <c:v>0.16784688619062998</c:v>
                </c:pt>
                <c:pt idx="128">
                  <c:v>0.19487796593907647</c:v>
                </c:pt>
                <c:pt idx="129">
                  <c:v>0.17635796113661534</c:v>
                </c:pt>
                <c:pt idx="130">
                  <c:v>0.17566921627479642</c:v>
                </c:pt>
                <c:pt idx="131">
                  <c:v>0.1686105350282508</c:v>
                </c:pt>
                <c:pt idx="132">
                  <c:v>0.16498055945807394</c:v>
                </c:pt>
                <c:pt idx="133">
                  <c:v>0.16408733408637663</c:v>
                </c:pt>
                <c:pt idx="134">
                  <c:v>0.17054732480627932</c:v>
                </c:pt>
                <c:pt idx="135">
                  <c:v>0.17343207820736797</c:v>
                </c:pt>
                <c:pt idx="136">
                  <c:v>0.17103018932455819</c:v>
                </c:pt>
                <c:pt idx="137">
                  <c:v>0.18012259501293335</c:v>
                </c:pt>
                <c:pt idx="138">
                  <c:v>0.20481987686945982</c:v>
                </c:pt>
                <c:pt idx="139">
                  <c:v>0.221716973297933</c:v>
                </c:pt>
                <c:pt idx="140">
                  <c:v>0.22201529551667076</c:v>
                </c:pt>
                <c:pt idx="141">
                  <c:v>0.23003648867782758</c:v>
                </c:pt>
                <c:pt idx="142">
                  <c:v>0.19934902036457933</c:v>
                </c:pt>
                <c:pt idx="143">
                  <c:v>0.20357967960012505</c:v>
                </c:pt>
                <c:pt idx="144">
                  <c:v>0.20147679553566661</c:v>
                </c:pt>
                <c:pt idx="145">
                  <c:v>0.1971222073824076</c:v>
                </c:pt>
                <c:pt idx="146">
                  <c:v>0.20173509110618756</c:v>
                </c:pt>
                <c:pt idx="147">
                  <c:v>0.20151194936844072</c:v>
                </c:pt>
                <c:pt idx="148">
                  <c:v>0.21116560517650501</c:v>
                </c:pt>
                <c:pt idx="149">
                  <c:v>0.21218614129916893</c:v>
                </c:pt>
                <c:pt idx="150">
                  <c:v>0.22756156836420383</c:v>
                </c:pt>
                <c:pt idx="151">
                  <c:v>0.2245151475895788</c:v>
                </c:pt>
                <c:pt idx="152">
                  <c:v>0.20881698421218842</c:v>
                </c:pt>
                <c:pt idx="153">
                  <c:v>0.19894229140767117</c:v>
                </c:pt>
                <c:pt idx="154">
                  <c:v>0.20539576272012838</c:v>
                </c:pt>
                <c:pt idx="155">
                  <c:v>0.20170709645176499</c:v>
                </c:pt>
                <c:pt idx="156">
                  <c:v>0.18782757568271069</c:v>
                </c:pt>
                <c:pt idx="157">
                  <c:v>0.1569225981291571</c:v>
                </c:pt>
                <c:pt idx="158">
                  <c:v>0.15680898844482172</c:v>
                </c:pt>
                <c:pt idx="159">
                  <c:v>0.16114716161569198</c:v>
                </c:pt>
                <c:pt idx="160">
                  <c:v>0.16781899165985195</c:v>
                </c:pt>
                <c:pt idx="161">
                  <c:v>0.14708284038771074</c:v>
                </c:pt>
                <c:pt idx="162">
                  <c:v>0.14947429237677207</c:v>
                </c:pt>
                <c:pt idx="163">
                  <c:v>0.1382544428076963</c:v>
                </c:pt>
                <c:pt idx="164">
                  <c:v>0.13247727724340227</c:v>
                </c:pt>
                <c:pt idx="165">
                  <c:v>0.11870437411653971</c:v>
                </c:pt>
                <c:pt idx="166">
                  <c:v>8.9986451522407321E-2</c:v>
                </c:pt>
                <c:pt idx="167">
                  <c:v>9.1144590751952498E-2</c:v>
                </c:pt>
                <c:pt idx="168">
                  <c:v>8.1268621240813715E-2</c:v>
                </c:pt>
                <c:pt idx="169">
                  <c:v>9.3937450664274905E-2</c:v>
                </c:pt>
                <c:pt idx="170">
                  <c:v>7.5050125335849413E-2</c:v>
                </c:pt>
                <c:pt idx="171">
                  <c:v>7.7446440363917332E-2</c:v>
                </c:pt>
                <c:pt idx="172">
                  <c:v>7.8404898405331422E-2</c:v>
                </c:pt>
                <c:pt idx="173">
                  <c:v>7.2008405180175927E-2</c:v>
                </c:pt>
                <c:pt idx="174">
                  <c:v>5.1601825183485155E-2</c:v>
                </c:pt>
                <c:pt idx="175">
                  <c:v>6.7290791076480672E-2</c:v>
                </c:pt>
                <c:pt idx="176">
                  <c:v>7.6666648929363923E-2</c:v>
                </c:pt>
                <c:pt idx="177">
                  <c:v>8.1066680477496128E-2</c:v>
                </c:pt>
                <c:pt idx="178">
                  <c:v>0.10040397774686914</c:v>
                </c:pt>
                <c:pt idx="179">
                  <c:v>9.530572057198694E-2</c:v>
                </c:pt>
                <c:pt idx="180">
                  <c:v>8.7731107654457796E-2</c:v>
                </c:pt>
                <c:pt idx="181">
                  <c:v>7.6200134301585495E-2</c:v>
                </c:pt>
                <c:pt idx="182">
                  <c:v>5.6143508941240185E-2</c:v>
                </c:pt>
                <c:pt idx="183">
                  <c:v>4.5700395576976721E-2</c:v>
                </c:pt>
                <c:pt idx="184">
                  <c:v>4.4799921724802183E-2</c:v>
                </c:pt>
                <c:pt idx="185">
                  <c:v>4.3471304665644438E-2</c:v>
                </c:pt>
                <c:pt idx="186">
                  <c:v>5.5118482619331763E-2</c:v>
                </c:pt>
                <c:pt idx="187">
                  <c:v>5.9076571664453223E-2</c:v>
                </c:pt>
                <c:pt idx="188">
                  <c:v>7.3341183388716882E-2</c:v>
                </c:pt>
                <c:pt idx="189">
                  <c:v>5.8571271417550079E-2</c:v>
                </c:pt>
                <c:pt idx="190">
                  <c:v>2.029561434619926E-2</c:v>
                </c:pt>
                <c:pt idx="191">
                  <c:v>2.1121558557064601E-2</c:v>
                </c:pt>
                <c:pt idx="192">
                  <c:v>3.668718018373799E-2</c:v>
                </c:pt>
                <c:pt idx="193">
                  <c:v>5.5892996984605495E-2</c:v>
                </c:pt>
                <c:pt idx="194">
                  <c:v>6.5046926990917006E-2</c:v>
                </c:pt>
                <c:pt idx="195">
                  <c:v>4.6352677204437004E-2</c:v>
                </c:pt>
                <c:pt idx="196">
                  <c:v>5.1453290287999068E-2</c:v>
                </c:pt>
                <c:pt idx="197">
                  <c:v>2.371565334905891E-2</c:v>
                </c:pt>
                <c:pt idx="198">
                  <c:v>4.0975575022322082E-2</c:v>
                </c:pt>
                <c:pt idx="199">
                  <c:v>3.2273867695397113E-2</c:v>
                </c:pt>
                <c:pt idx="200">
                  <c:v>3.3980800343101726E-2</c:v>
                </c:pt>
                <c:pt idx="201">
                  <c:v>4.1204235220996338E-2</c:v>
                </c:pt>
                <c:pt idx="202">
                  <c:v>6.525403622042418E-2</c:v>
                </c:pt>
                <c:pt idx="203">
                  <c:v>6.5587430407102687E-2</c:v>
                </c:pt>
                <c:pt idx="204">
                  <c:v>7.6356592080387781E-2</c:v>
                </c:pt>
                <c:pt idx="205">
                  <c:v>6.4471118304355798E-2</c:v>
                </c:pt>
                <c:pt idx="206">
                  <c:v>4.8042467918067037E-2</c:v>
                </c:pt>
                <c:pt idx="207">
                  <c:v>-5.7751515549342367E-3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15-4860-AFF1-526EFD0379F9}"/>
            </c:ext>
          </c:extLst>
        </c:ser>
        <c:ser>
          <c:idx val="2"/>
          <c:order val="2"/>
          <c:tx>
            <c:strRef>
              <c:f>Active_v_BM!$U$1</c:f>
              <c:strCache>
                <c:ptCount val="1"/>
                <c:pt idx="0">
                  <c:v>Top Quartile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Active_v_BM!$A$2:$A$211</c:f>
              <c:numCache>
                <c:formatCode>m/d/yyyy</c:formatCode>
                <c:ptCount val="210"/>
                <c:pt idx="0">
                  <c:v>37652</c:v>
                </c:pt>
                <c:pt idx="1">
                  <c:v>37680</c:v>
                </c:pt>
                <c:pt idx="2">
                  <c:v>37711</c:v>
                </c:pt>
                <c:pt idx="3">
                  <c:v>37741</c:v>
                </c:pt>
                <c:pt idx="4">
                  <c:v>37772</c:v>
                </c:pt>
                <c:pt idx="5">
                  <c:v>37802</c:v>
                </c:pt>
                <c:pt idx="6">
                  <c:v>37833</c:v>
                </c:pt>
                <c:pt idx="7">
                  <c:v>37864</c:v>
                </c:pt>
                <c:pt idx="8">
                  <c:v>37894</c:v>
                </c:pt>
                <c:pt idx="9">
                  <c:v>37925</c:v>
                </c:pt>
                <c:pt idx="10">
                  <c:v>37955</c:v>
                </c:pt>
                <c:pt idx="11">
                  <c:v>37986</c:v>
                </c:pt>
                <c:pt idx="12">
                  <c:v>38017</c:v>
                </c:pt>
                <c:pt idx="13">
                  <c:v>38046</c:v>
                </c:pt>
                <c:pt idx="14">
                  <c:v>38077</c:v>
                </c:pt>
                <c:pt idx="15">
                  <c:v>38107</c:v>
                </c:pt>
                <c:pt idx="16">
                  <c:v>38138</c:v>
                </c:pt>
                <c:pt idx="17">
                  <c:v>38168</c:v>
                </c:pt>
                <c:pt idx="18">
                  <c:v>38199</c:v>
                </c:pt>
                <c:pt idx="19">
                  <c:v>38230</c:v>
                </c:pt>
                <c:pt idx="20">
                  <c:v>38260</c:v>
                </c:pt>
                <c:pt idx="21">
                  <c:v>38291</c:v>
                </c:pt>
                <c:pt idx="22">
                  <c:v>38321</c:v>
                </c:pt>
                <c:pt idx="23">
                  <c:v>38352</c:v>
                </c:pt>
                <c:pt idx="24">
                  <c:v>38383</c:v>
                </c:pt>
                <c:pt idx="25">
                  <c:v>38411</c:v>
                </c:pt>
                <c:pt idx="26">
                  <c:v>38442</c:v>
                </c:pt>
                <c:pt idx="27">
                  <c:v>38472</c:v>
                </c:pt>
                <c:pt idx="28">
                  <c:v>38503</c:v>
                </c:pt>
                <c:pt idx="29">
                  <c:v>38533</c:v>
                </c:pt>
                <c:pt idx="30">
                  <c:v>38564</c:v>
                </c:pt>
                <c:pt idx="31">
                  <c:v>38595</c:v>
                </c:pt>
                <c:pt idx="32">
                  <c:v>38625</c:v>
                </c:pt>
                <c:pt idx="33">
                  <c:v>38656</c:v>
                </c:pt>
                <c:pt idx="34">
                  <c:v>38686</c:v>
                </c:pt>
                <c:pt idx="35">
                  <c:v>38717</c:v>
                </c:pt>
                <c:pt idx="36">
                  <c:v>38748</c:v>
                </c:pt>
                <c:pt idx="37">
                  <c:v>38776</c:v>
                </c:pt>
                <c:pt idx="38">
                  <c:v>38807</c:v>
                </c:pt>
                <c:pt idx="39">
                  <c:v>38837</c:v>
                </c:pt>
                <c:pt idx="40">
                  <c:v>38868</c:v>
                </c:pt>
                <c:pt idx="41">
                  <c:v>38898</c:v>
                </c:pt>
                <c:pt idx="42">
                  <c:v>38929</c:v>
                </c:pt>
                <c:pt idx="43">
                  <c:v>38960</c:v>
                </c:pt>
                <c:pt idx="44">
                  <c:v>38990</c:v>
                </c:pt>
                <c:pt idx="45">
                  <c:v>39021</c:v>
                </c:pt>
                <c:pt idx="46">
                  <c:v>39051</c:v>
                </c:pt>
                <c:pt idx="47">
                  <c:v>39082</c:v>
                </c:pt>
                <c:pt idx="48">
                  <c:v>39113</c:v>
                </c:pt>
                <c:pt idx="49">
                  <c:v>39141</c:v>
                </c:pt>
                <c:pt idx="50">
                  <c:v>39172</c:v>
                </c:pt>
                <c:pt idx="51">
                  <c:v>39202</c:v>
                </c:pt>
                <c:pt idx="52">
                  <c:v>39233</c:v>
                </c:pt>
                <c:pt idx="53">
                  <c:v>39263</c:v>
                </c:pt>
                <c:pt idx="54">
                  <c:v>39294</c:v>
                </c:pt>
                <c:pt idx="55">
                  <c:v>39325</c:v>
                </c:pt>
                <c:pt idx="56">
                  <c:v>39355</c:v>
                </c:pt>
                <c:pt idx="57">
                  <c:v>39386</c:v>
                </c:pt>
                <c:pt idx="58">
                  <c:v>39416</c:v>
                </c:pt>
                <c:pt idx="59">
                  <c:v>39447</c:v>
                </c:pt>
                <c:pt idx="60">
                  <c:v>39478</c:v>
                </c:pt>
                <c:pt idx="61">
                  <c:v>39507</c:v>
                </c:pt>
                <c:pt idx="62">
                  <c:v>39538</c:v>
                </c:pt>
                <c:pt idx="63">
                  <c:v>39568</c:v>
                </c:pt>
                <c:pt idx="64">
                  <c:v>39599</c:v>
                </c:pt>
                <c:pt idx="65">
                  <c:v>39629</c:v>
                </c:pt>
                <c:pt idx="66">
                  <c:v>39660</c:v>
                </c:pt>
                <c:pt idx="67">
                  <c:v>39691</c:v>
                </c:pt>
                <c:pt idx="68">
                  <c:v>39721</c:v>
                </c:pt>
                <c:pt idx="69">
                  <c:v>39752</c:v>
                </c:pt>
                <c:pt idx="70">
                  <c:v>39782</c:v>
                </c:pt>
                <c:pt idx="71">
                  <c:v>39813</c:v>
                </c:pt>
                <c:pt idx="72">
                  <c:v>39844</c:v>
                </c:pt>
                <c:pt idx="73">
                  <c:v>39872</c:v>
                </c:pt>
                <c:pt idx="74">
                  <c:v>39903</c:v>
                </c:pt>
                <c:pt idx="75">
                  <c:v>39933</c:v>
                </c:pt>
                <c:pt idx="76">
                  <c:v>39964</c:v>
                </c:pt>
                <c:pt idx="77">
                  <c:v>39994</c:v>
                </c:pt>
                <c:pt idx="78">
                  <c:v>40025</c:v>
                </c:pt>
                <c:pt idx="79">
                  <c:v>40056</c:v>
                </c:pt>
                <c:pt idx="80">
                  <c:v>40086</c:v>
                </c:pt>
                <c:pt idx="81">
                  <c:v>40117</c:v>
                </c:pt>
                <c:pt idx="82">
                  <c:v>40147</c:v>
                </c:pt>
                <c:pt idx="83">
                  <c:v>40178</c:v>
                </c:pt>
                <c:pt idx="84">
                  <c:v>40209</c:v>
                </c:pt>
                <c:pt idx="85">
                  <c:v>40237</c:v>
                </c:pt>
                <c:pt idx="86">
                  <c:v>40268</c:v>
                </c:pt>
                <c:pt idx="87">
                  <c:v>40298</c:v>
                </c:pt>
                <c:pt idx="88">
                  <c:v>40329</c:v>
                </c:pt>
                <c:pt idx="89">
                  <c:v>40359</c:v>
                </c:pt>
                <c:pt idx="90">
                  <c:v>40390</c:v>
                </c:pt>
                <c:pt idx="91">
                  <c:v>40421</c:v>
                </c:pt>
                <c:pt idx="92">
                  <c:v>40451</c:v>
                </c:pt>
                <c:pt idx="93">
                  <c:v>40482</c:v>
                </c:pt>
                <c:pt idx="94">
                  <c:v>40512</c:v>
                </c:pt>
                <c:pt idx="95">
                  <c:v>40543</c:v>
                </c:pt>
                <c:pt idx="96">
                  <c:v>40574</c:v>
                </c:pt>
                <c:pt idx="97">
                  <c:v>40602</c:v>
                </c:pt>
                <c:pt idx="98">
                  <c:v>40633</c:v>
                </c:pt>
                <c:pt idx="99">
                  <c:v>40663</c:v>
                </c:pt>
                <c:pt idx="100">
                  <c:v>40694</c:v>
                </c:pt>
                <c:pt idx="101">
                  <c:v>40724</c:v>
                </c:pt>
                <c:pt idx="102">
                  <c:v>40755</c:v>
                </c:pt>
                <c:pt idx="103">
                  <c:v>40786</c:v>
                </c:pt>
                <c:pt idx="104">
                  <c:v>40816</c:v>
                </c:pt>
                <c:pt idx="105">
                  <c:v>40847</c:v>
                </c:pt>
                <c:pt idx="106">
                  <c:v>40877</c:v>
                </c:pt>
                <c:pt idx="107">
                  <c:v>40908</c:v>
                </c:pt>
                <c:pt idx="108">
                  <c:v>40939</c:v>
                </c:pt>
                <c:pt idx="109">
                  <c:v>40968</c:v>
                </c:pt>
                <c:pt idx="110">
                  <c:v>40999</c:v>
                </c:pt>
                <c:pt idx="111">
                  <c:v>41029</c:v>
                </c:pt>
                <c:pt idx="112">
                  <c:v>41060</c:v>
                </c:pt>
                <c:pt idx="113">
                  <c:v>41090</c:v>
                </c:pt>
                <c:pt idx="114">
                  <c:v>41121</c:v>
                </c:pt>
                <c:pt idx="115">
                  <c:v>41152</c:v>
                </c:pt>
                <c:pt idx="116">
                  <c:v>41182</c:v>
                </c:pt>
                <c:pt idx="117">
                  <c:v>41213</c:v>
                </c:pt>
                <c:pt idx="118">
                  <c:v>41243</c:v>
                </c:pt>
                <c:pt idx="119">
                  <c:v>41274</c:v>
                </c:pt>
                <c:pt idx="120">
                  <c:v>41305</c:v>
                </c:pt>
                <c:pt idx="121">
                  <c:v>41333</c:v>
                </c:pt>
                <c:pt idx="122">
                  <c:v>41364</c:v>
                </c:pt>
                <c:pt idx="123">
                  <c:v>41394</c:v>
                </c:pt>
                <c:pt idx="124">
                  <c:v>41425</c:v>
                </c:pt>
                <c:pt idx="125">
                  <c:v>41455</c:v>
                </c:pt>
                <c:pt idx="126">
                  <c:v>41486</c:v>
                </c:pt>
                <c:pt idx="127">
                  <c:v>41517</c:v>
                </c:pt>
                <c:pt idx="128">
                  <c:v>41547</c:v>
                </c:pt>
                <c:pt idx="129">
                  <c:v>41578</c:v>
                </c:pt>
                <c:pt idx="130">
                  <c:v>41608</c:v>
                </c:pt>
                <c:pt idx="131">
                  <c:v>41639</c:v>
                </c:pt>
                <c:pt idx="132">
                  <c:v>41670</c:v>
                </c:pt>
                <c:pt idx="133">
                  <c:v>41698</c:v>
                </c:pt>
                <c:pt idx="134">
                  <c:v>41729</c:v>
                </c:pt>
                <c:pt idx="135">
                  <c:v>41759</c:v>
                </c:pt>
                <c:pt idx="136">
                  <c:v>41790</c:v>
                </c:pt>
                <c:pt idx="137">
                  <c:v>41820</c:v>
                </c:pt>
                <c:pt idx="138">
                  <c:v>41851</c:v>
                </c:pt>
                <c:pt idx="139">
                  <c:v>41882</c:v>
                </c:pt>
                <c:pt idx="140">
                  <c:v>41912</c:v>
                </c:pt>
                <c:pt idx="141">
                  <c:v>41943</c:v>
                </c:pt>
                <c:pt idx="142">
                  <c:v>41973</c:v>
                </c:pt>
                <c:pt idx="143">
                  <c:v>42004</c:v>
                </c:pt>
                <c:pt idx="144">
                  <c:v>42035</c:v>
                </c:pt>
                <c:pt idx="145">
                  <c:v>42063</c:v>
                </c:pt>
                <c:pt idx="146">
                  <c:v>42094</c:v>
                </c:pt>
                <c:pt idx="147">
                  <c:v>42124</c:v>
                </c:pt>
                <c:pt idx="148">
                  <c:v>42155</c:v>
                </c:pt>
                <c:pt idx="149">
                  <c:v>42185</c:v>
                </c:pt>
                <c:pt idx="150">
                  <c:v>42216</c:v>
                </c:pt>
                <c:pt idx="151">
                  <c:v>42247</c:v>
                </c:pt>
                <c:pt idx="152">
                  <c:v>42277</c:v>
                </c:pt>
                <c:pt idx="153">
                  <c:v>42308</c:v>
                </c:pt>
                <c:pt idx="154">
                  <c:v>42338</c:v>
                </c:pt>
                <c:pt idx="155">
                  <c:v>42369</c:v>
                </c:pt>
                <c:pt idx="156">
                  <c:v>42400</c:v>
                </c:pt>
                <c:pt idx="157">
                  <c:v>42429</c:v>
                </c:pt>
                <c:pt idx="158">
                  <c:v>42460</c:v>
                </c:pt>
                <c:pt idx="159">
                  <c:v>42490</c:v>
                </c:pt>
                <c:pt idx="160">
                  <c:v>42521</c:v>
                </c:pt>
                <c:pt idx="161">
                  <c:v>42551</c:v>
                </c:pt>
                <c:pt idx="162">
                  <c:v>42582</c:v>
                </c:pt>
                <c:pt idx="163">
                  <c:v>42613</c:v>
                </c:pt>
                <c:pt idx="164">
                  <c:v>42643</c:v>
                </c:pt>
                <c:pt idx="165">
                  <c:v>42674</c:v>
                </c:pt>
                <c:pt idx="166">
                  <c:v>42704</c:v>
                </c:pt>
                <c:pt idx="167">
                  <c:v>42735</c:v>
                </c:pt>
                <c:pt idx="168">
                  <c:v>42766</c:v>
                </c:pt>
                <c:pt idx="169">
                  <c:v>42794</c:v>
                </c:pt>
                <c:pt idx="170">
                  <c:v>42825</c:v>
                </c:pt>
                <c:pt idx="171">
                  <c:v>42855</c:v>
                </c:pt>
                <c:pt idx="172">
                  <c:v>42886</c:v>
                </c:pt>
                <c:pt idx="173">
                  <c:v>42916</c:v>
                </c:pt>
                <c:pt idx="174">
                  <c:v>42947</c:v>
                </c:pt>
                <c:pt idx="175">
                  <c:v>42978</c:v>
                </c:pt>
                <c:pt idx="176">
                  <c:v>43008</c:v>
                </c:pt>
                <c:pt idx="177">
                  <c:v>43039</c:v>
                </c:pt>
                <c:pt idx="178">
                  <c:v>43069</c:v>
                </c:pt>
                <c:pt idx="179">
                  <c:v>43100</c:v>
                </c:pt>
                <c:pt idx="180">
                  <c:v>43131</c:v>
                </c:pt>
                <c:pt idx="181">
                  <c:v>43159</c:v>
                </c:pt>
                <c:pt idx="182">
                  <c:v>43190</c:v>
                </c:pt>
                <c:pt idx="183">
                  <c:v>43220</c:v>
                </c:pt>
                <c:pt idx="184">
                  <c:v>43251</c:v>
                </c:pt>
                <c:pt idx="185">
                  <c:v>43281</c:v>
                </c:pt>
                <c:pt idx="186">
                  <c:v>43312</c:v>
                </c:pt>
                <c:pt idx="187">
                  <c:v>43343</c:v>
                </c:pt>
                <c:pt idx="188">
                  <c:v>43373</c:v>
                </c:pt>
                <c:pt idx="189">
                  <c:v>43404</c:v>
                </c:pt>
                <c:pt idx="190">
                  <c:v>43434</c:v>
                </c:pt>
                <c:pt idx="191">
                  <c:v>43465</c:v>
                </c:pt>
                <c:pt idx="192">
                  <c:v>43496</c:v>
                </c:pt>
                <c:pt idx="193">
                  <c:v>43524</c:v>
                </c:pt>
                <c:pt idx="194">
                  <c:v>43555</c:v>
                </c:pt>
                <c:pt idx="195">
                  <c:v>43585</c:v>
                </c:pt>
                <c:pt idx="196">
                  <c:v>43616</c:v>
                </c:pt>
                <c:pt idx="197">
                  <c:v>43646</c:v>
                </c:pt>
                <c:pt idx="198">
                  <c:v>43677</c:v>
                </c:pt>
                <c:pt idx="199">
                  <c:v>43708</c:v>
                </c:pt>
                <c:pt idx="200">
                  <c:v>43738</c:v>
                </c:pt>
                <c:pt idx="201">
                  <c:v>43769</c:v>
                </c:pt>
                <c:pt idx="202">
                  <c:v>43799</c:v>
                </c:pt>
                <c:pt idx="203">
                  <c:v>43830</c:v>
                </c:pt>
                <c:pt idx="204">
                  <c:v>43861</c:v>
                </c:pt>
                <c:pt idx="205">
                  <c:v>43890</c:v>
                </c:pt>
                <c:pt idx="206">
                  <c:v>43921</c:v>
                </c:pt>
                <c:pt idx="207">
                  <c:v>43951</c:v>
                </c:pt>
              </c:numCache>
            </c:numRef>
          </c:cat>
          <c:val>
            <c:numRef>
              <c:f>Active_v_BM!$U$2:$U$211</c:f>
              <c:numCache>
                <c:formatCode>0%</c:formatCode>
                <c:ptCount val="210"/>
                <c:pt idx="0">
                  <c:v>3.571872332081405E-2</c:v>
                </c:pt>
                <c:pt idx="1">
                  <c:v>1.9782409542259655E-2</c:v>
                </c:pt>
                <c:pt idx="2">
                  <c:v>1.0776749751407466E-2</c:v>
                </c:pt>
                <c:pt idx="3">
                  <c:v>-1.1758804318992733E-2</c:v>
                </c:pt>
                <c:pt idx="4">
                  <c:v>1.0406541237542977E-2</c:v>
                </c:pt>
                <c:pt idx="5">
                  <c:v>6.1533316545476724E-2</c:v>
                </c:pt>
                <c:pt idx="6">
                  <c:v>5.1563892404351108E-2</c:v>
                </c:pt>
                <c:pt idx="7">
                  <c:v>7.000848114670194E-2</c:v>
                </c:pt>
                <c:pt idx="8">
                  <c:v>5.8042545401718992E-2</c:v>
                </c:pt>
                <c:pt idx="9">
                  <c:v>6.6210713135270993E-2</c:v>
                </c:pt>
                <c:pt idx="10">
                  <c:v>0.10006873777823</c:v>
                </c:pt>
                <c:pt idx="11">
                  <c:v>0.11534785618959192</c:v>
                </c:pt>
                <c:pt idx="12">
                  <c:v>0.12146287991174348</c:v>
                </c:pt>
                <c:pt idx="13">
                  <c:v>0.10968942926415665</c:v>
                </c:pt>
                <c:pt idx="14">
                  <c:v>0.11913076969888547</c:v>
                </c:pt>
                <c:pt idx="15">
                  <c:v>0.15040030915232977</c:v>
                </c:pt>
                <c:pt idx="16">
                  <c:v>0.11291655853509591</c:v>
                </c:pt>
                <c:pt idx="17">
                  <c:v>9.6725894282214453E-2</c:v>
                </c:pt>
                <c:pt idx="18">
                  <c:v>0.10956425990965712</c:v>
                </c:pt>
                <c:pt idx="19">
                  <c:v>0.12732264591395864</c:v>
                </c:pt>
                <c:pt idx="20">
                  <c:v>0.14309284746921214</c:v>
                </c:pt>
                <c:pt idx="21">
                  <c:v>0.18816776891833825</c:v>
                </c:pt>
                <c:pt idx="22">
                  <c:v>0.19507309477629298</c:v>
                </c:pt>
                <c:pt idx="23">
                  <c:v>0.19475319490923826</c:v>
                </c:pt>
                <c:pt idx="24">
                  <c:v>0.1783124128948575</c:v>
                </c:pt>
                <c:pt idx="25">
                  <c:v>0.18844048554566167</c:v>
                </c:pt>
                <c:pt idx="26">
                  <c:v>0.19592011222366884</c:v>
                </c:pt>
                <c:pt idx="27">
                  <c:v>0.1871436437638529</c:v>
                </c:pt>
                <c:pt idx="28">
                  <c:v>0.15833807589797633</c:v>
                </c:pt>
                <c:pt idx="29">
                  <c:v>0.18055205019326676</c:v>
                </c:pt>
                <c:pt idx="30">
                  <c:v>0.20984013501565429</c:v>
                </c:pt>
                <c:pt idx="31">
                  <c:v>0.27859701009852361</c:v>
                </c:pt>
                <c:pt idx="32">
                  <c:v>0.27164010385147669</c:v>
                </c:pt>
                <c:pt idx="33">
                  <c:v>0.29438223452506945</c:v>
                </c:pt>
                <c:pt idx="34">
                  <c:v>0.28200997971760677</c:v>
                </c:pt>
                <c:pt idx="35">
                  <c:v>0.28195295579288709</c:v>
                </c:pt>
                <c:pt idx="36">
                  <c:v>0.31789908841129505</c:v>
                </c:pt>
                <c:pt idx="37">
                  <c:v>0.37078995864123121</c:v>
                </c:pt>
                <c:pt idx="38">
                  <c:v>0.39101994374090515</c:v>
                </c:pt>
                <c:pt idx="39">
                  <c:v>0.44378667904335356</c:v>
                </c:pt>
                <c:pt idx="40">
                  <c:v>0.46197058986651907</c:v>
                </c:pt>
                <c:pt idx="41">
                  <c:v>0.39151311920350979</c:v>
                </c:pt>
                <c:pt idx="42">
                  <c:v>0.39677656807160211</c:v>
                </c:pt>
                <c:pt idx="43">
                  <c:v>0.37273237666445364</c:v>
                </c:pt>
                <c:pt idx="44">
                  <c:v>0.37436167608968562</c:v>
                </c:pt>
                <c:pt idx="45">
                  <c:v>0.39094625216021223</c:v>
                </c:pt>
                <c:pt idx="46">
                  <c:v>0.36955193408132392</c:v>
                </c:pt>
                <c:pt idx="47">
                  <c:v>0.38787538789784937</c:v>
                </c:pt>
                <c:pt idx="48">
                  <c:v>0.37508036592558003</c:v>
                </c:pt>
                <c:pt idx="49">
                  <c:v>0.3672616163933598</c:v>
                </c:pt>
                <c:pt idx="50">
                  <c:v>0.37631879626892317</c:v>
                </c:pt>
                <c:pt idx="51">
                  <c:v>0.39900053343304398</c:v>
                </c:pt>
                <c:pt idx="52">
                  <c:v>0.41593006995508364</c:v>
                </c:pt>
                <c:pt idx="53">
                  <c:v>0.42628064130067034</c:v>
                </c:pt>
                <c:pt idx="54">
                  <c:v>0.43549930689965333</c:v>
                </c:pt>
                <c:pt idx="55">
                  <c:v>0.4385691611572744</c:v>
                </c:pt>
                <c:pt idx="56">
                  <c:v>0.39757259989402072</c:v>
                </c:pt>
                <c:pt idx="57">
                  <c:v>0.40530880995175855</c:v>
                </c:pt>
                <c:pt idx="58">
                  <c:v>0.41350748589116471</c:v>
                </c:pt>
                <c:pt idx="59">
                  <c:v>0.36897769488524301</c:v>
                </c:pt>
                <c:pt idx="60">
                  <c:v>0.34047040469110801</c:v>
                </c:pt>
                <c:pt idx="61">
                  <c:v>0.30169003695142305</c:v>
                </c:pt>
                <c:pt idx="62">
                  <c:v>0.32254126728169141</c:v>
                </c:pt>
                <c:pt idx="63">
                  <c:v>0.32364020601365051</c:v>
                </c:pt>
                <c:pt idx="64">
                  <c:v>0.34360432030064181</c:v>
                </c:pt>
                <c:pt idx="65">
                  <c:v>0.30929616535638038</c:v>
                </c:pt>
                <c:pt idx="66">
                  <c:v>0.28069975004498682</c:v>
                </c:pt>
                <c:pt idx="67">
                  <c:v>0.23769629961575123</c:v>
                </c:pt>
                <c:pt idx="68">
                  <c:v>0.24563670051147546</c:v>
                </c:pt>
                <c:pt idx="69">
                  <c:v>0.18241224907710829</c:v>
                </c:pt>
                <c:pt idx="70">
                  <c:v>0.1574576791204334</c:v>
                </c:pt>
                <c:pt idx="71">
                  <c:v>0.14797241958798213</c:v>
                </c:pt>
                <c:pt idx="72">
                  <c:v>0.13310506912157982</c:v>
                </c:pt>
                <c:pt idx="73">
                  <c:v>8.9449421083170222E-2</c:v>
                </c:pt>
                <c:pt idx="74">
                  <c:v>6.8767404413599076E-2</c:v>
                </c:pt>
                <c:pt idx="75">
                  <c:v>7.964952678627002E-2</c:v>
                </c:pt>
                <c:pt idx="76">
                  <c:v>7.5459290575943694E-2</c:v>
                </c:pt>
                <c:pt idx="77">
                  <c:v>0.1174673644836588</c:v>
                </c:pt>
                <c:pt idx="78">
                  <c:v>8.2190914185601649E-2</c:v>
                </c:pt>
                <c:pt idx="79">
                  <c:v>0.12435693838312778</c:v>
                </c:pt>
                <c:pt idx="80">
                  <c:v>0.1214690853503122</c:v>
                </c:pt>
                <c:pt idx="81">
                  <c:v>0.11158244484413493</c:v>
                </c:pt>
                <c:pt idx="82">
                  <c:v>0.12370256944833469</c:v>
                </c:pt>
                <c:pt idx="83">
                  <c:v>0.1202107149458429</c:v>
                </c:pt>
                <c:pt idx="84">
                  <c:v>0.10880022696066494</c:v>
                </c:pt>
                <c:pt idx="85">
                  <c:v>9.1605671589416238E-2</c:v>
                </c:pt>
                <c:pt idx="86">
                  <c:v>9.1562674378491193E-2</c:v>
                </c:pt>
                <c:pt idx="87">
                  <c:v>9.3879935256340863E-2</c:v>
                </c:pt>
                <c:pt idx="88">
                  <c:v>8.34781336880277E-2</c:v>
                </c:pt>
                <c:pt idx="89">
                  <c:v>6.2825637060797135E-2</c:v>
                </c:pt>
                <c:pt idx="90">
                  <c:v>4.8388894891873369E-2</c:v>
                </c:pt>
                <c:pt idx="91">
                  <c:v>6.80210337161824E-2</c:v>
                </c:pt>
                <c:pt idx="92">
                  <c:v>4.7753419189842772E-2</c:v>
                </c:pt>
                <c:pt idx="93">
                  <c:v>5.7394689353577721E-2</c:v>
                </c:pt>
                <c:pt idx="94">
                  <c:v>5.9321771363469056E-2</c:v>
                </c:pt>
                <c:pt idx="95">
                  <c:v>6.1343137909764645E-2</c:v>
                </c:pt>
                <c:pt idx="96">
                  <c:v>9.196094718776826E-2</c:v>
                </c:pt>
                <c:pt idx="97">
                  <c:v>9.6545679065506596E-2</c:v>
                </c:pt>
                <c:pt idx="98">
                  <c:v>7.2428560830602118E-2</c:v>
                </c:pt>
                <c:pt idx="99">
                  <c:v>7.6172992457844924E-2</c:v>
                </c:pt>
                <c:pt idx="100">
                  <c:v>7.9122455397614866E-2</c:v>
                </c:pt>
                <c:pt idx="101">
                  <c:v>6.4593653783255656E-2</c:v>
                </c:pt>
                <c:pt idx="102">
                  <c:v>7.4276156739877308E-2</c:v>
                </c:pt>
                <c:pt idx="103">
                  <c:v>9.1857527028730512E-2</c:v>
                </c:pt>
                <c:pt idx="104">
                  <c:v>8.3492440193128958E-2</c:v>
                </c:pt>
                <c:pt idx="105">
                  <c:v>0.1137636181440822</c:v>
                </c:pt>
                <c:pt idx="106">
                  <c:v>0.18048853514387297</c:v>
                </c:pt>
                <c:pt idx="107">
                  <c:v>0.184277994250583</c:v>
                </c:pt>
                <c:pt idx="108">
                  <c:v>0.1766603327022005</c:v>
                </c:pt>
                <c:pt idx="109">
                  <c:v>0.210171875223083</c:v>
                </c:pt>
                <c:pt idx="110">
                  <c:v>0.25526514959592528</c:v>
                </c:pt>
                <c:pt idx="111">
                  <c:v>0.21013687044708274</c:v>
                </c:pt>
                <c:pt idx="112">
                  <c:v>0.21193207157995242</c:v>
                </c:pt>
                <c:pt idx="113">
                  <c:v>0.17116057850315491</c:v>
                </c:pt>
                <c:pt idx="114">
                  <c:v>0.17562867824705686</c:v>
                </c:pt>
                <c:pt idx="115">
                  <c:v>0.16106672441112302</c:v>
                </c:pt>
                <c:pt idx="116">
                  <c:v>0.15219210868800159</c:v>
                </c:pt>
                <c:pt idx="117">
                  <c:v>0.14868674357881512</c:v>
                </c:pt>
                <c:pt idx="118">
                  <c:v>0.14906456494866999</c:v>
                </c:pt>
                <c:pt idx="119">
                  <c:v>0.1525899318394825</c:v>
                </c:pt>
                <c:pt idx="120">
                  <c:v>0.15165911204998461</c:v>
                </c:pt>
                <c:pt idx="121">
                  <c:v>0.16636828119470698</c:v>
                </c:pt>
                <c:pt idx="122">
                  <c:v>0.15916986481490603</c:v>
                </c:pt>
                <c:pt idx="123">
                  <c:v>0.1413568322475498</c:v>
                </c:pt>
                <c:pt idx="124">
                  <c:v>0.13413329071612334</c:v>
                </c:pt>
                <c:pt idx="125">
                  <c:v>0.1808320394097172</c:v>
                </c:pt>
                <c:pt idx="126">
                  <c:v>0.17134222528085252</c:v>
                </c:pt>
                <c:pt idx="127">
                  <c:v>0.16522590358660605</c:v>
                </c:pt>
                <c:pt idx="128">
                  <c:v>0.18643691650077687</c:v>
                </c:pt>
                <c:pt idx="129">
                  <c:v>0.17195441308837039</c:v>
                </c:pt>
                <c:pt idx="130">
                  <c:v>0.17309620842854262</c:v>
                </c:pt>
                <c:pt idx="131">
                  <c:v>0.16475492347318133</c:v>
                </c:pt>
                <c:pt idx="132">
                  <c:v>0.16115974822876805</c:v>
                </c:pt>
                <c:pt idx="133">
                  <c:v>0.1603801013515696</c:v>
                </c:pt>
                <c:pt idx="134">
                  <c:v>0.16715814889768471</c:v>
                </c:pt>
                <c:pt idx="135">
                  <c:v>0.16563076775118302</c:v>
                </c:pt>
                <c:pt idx="136">
                  <c:v>0.16521592427390663</c:v>
                </c:pt>
                <c:pt idx="137">
                  <c:v>0.17515080010325668</c:v>
                </c:pt>
                <c:pt idx="138">
                  <c:v>0.2004340546025542</c:v>
                </c:pt>
                <c:pt idx="139">
                  <c:v>0.21817994882225283</c:v>
                </c:pt>
                <c:pt idx="140">
                  <c:v>0.21561625615439917</c:v>
                </c:pt>
                <c:pt idx="141">
                  <c:v>0.22371227502438817</c:v>
                </c:pt>
                <c:pt idx="142">
                  <c:v>0.18824697225487902</c:v>
                </c:pt>
                <c:pt idx="143">
                  <c:v>0.19666360698216695</c:v>
                </c:pt>
                <c:pt idx="144">
                  <c:v>0.19633726651853051</c:v>
                </c:pt>
                <c:pt idx="145">
                  <c:v>0.18840126791115014</c:v>
                </c:pt>
                <c:pt idx="146">
                  <c:v>0.19846030426891936</c:v>
                </c:pt>
                <c:pt idx="147">
                  <c:v>0.20135553714622284</c:v>
                </c:pt>
                <c:pt idx="148">
                  <c:v>0.21036346393525956</c:v>
                </c:pt>
                <c:pt idx="149">
                  <c:v>0.2078871281868665</c:v>
                </c:pt>
                <c:pt idx="150">
                  <c:v>0.20638278584479308</c:v>
                </c:pt>
                <c:pt idx="151">
                  <c:v>0.20722225956329349</c:v>
                </c:pt>
                <c:pt idx="152">
                  <c:v>0.196751315805131</c:v>
                </c:pt>
                <c:pt idx="153">
                  <c:v>0.17996754867728659</c:v>
                </c:pt>
                <c:pt idx="154">
                  <c:v>0.1831680696434923</c:v>
                </c:pt>
                <c:pt idx="155">
                  <c:v>0.17892093763031269</c:v>
                </c:pt>
                <c:pt idx="156">
                  <c:v>0.16371215241392373</c:v>
                </c:pt>
                <c:pt idx="157">
                  <c:v>0.13581897589161113</c:v>
                </c:pt>
                <c:pt idx="158">
                  <c:v>0.13952364887504703</c:v>
                </c:pt>
                <c:pt idx="159">
                  <c:v>0.15287241230851506</c:v>
                </c:pt>
                <c:pt idx="160">
                  <c:v>0.16438013102105786</c:v>
                </c:pt>
                <c:pt idx="161">
                  <c:v>0.13595485590212419</c:v>
                </c:pt>
                <c:pt idx="162">
                  <c:v>0.14509159771039393</c:v>
                </c:pt>
                <c:pt idx="163">
                  <c:v>0.1345752564035867</c:v>
                </c:pt>
                <c:pt idx="164">
                  <c:v>0.12740457240947189</c:v>
                </c:pt>
                <c:pt idx="165">
                  <c:v>0.10997202885779434</c:v>
                </c:pt>
                <c:pt idx="166">
                  <c:v>8.2434482717250401E-2</c:v>
                </c:pt>
                <c:pt idx="167">
                  <c:v>8.4400027451729587E-2</c:v>
                </c:pt>
                <c:pt idx="168">
                  <c:v>7.7005835393398447E-2</c:v>
                </c:pt>
                <c:pt idx="169">
                  <c:v>9.1976608834832163E-2</c:v>
                </c:pt>
                <c:pt idx="170">
                  <c:v>6.8696424052144933E-2</c:v>
                </c:pt>
                <c:pt idx="171">
                  <c:v>6.9743356794895073E-2</c:v>
                </c:pt>
                <c:pt idx="172">
                  <c:v>7.2513605551511429E-2</c:v>
                </c:pt>
                <c:pt idx="173">
                  <c:v>6.3567430040169959E-2</c:v>
                </c:pt>
                <c:pt idx="174">
                  <c:v>4.5654181895072199E-2</c:v>
                </c:pt>
                <c:pt idx="175">
                  <c:v>5.6904930833836187E-2</c:v>
                </c:pt>
                <c:pt idx="176">
                  <c:v>6.7192437649735703E-2</c:v>
                </c:pt>
                <c:pt idx="177">
                  <c:v>7.1778649321897259E-2</c:v>
                </c:pt>
                <c:pt idx="178">
                  <c:v>9.6646652135588318E-2</c:v>
                </c:pt>
                <c:pt idx="179">
                  <c:v>9.343449017056793E-2</c:v>
                </c:pt>
                <c:pt idx="180">
                  <c:v>8.3812142246360799E-2</c:v>
                </c:pt>
                <c:pt idx="181">
                  <c:v>7.1426734962178995E-2</c:v>
                </c:pt>
                <c:pt idx="182">
                  <c:v>5.3461676050631013E-2</c:v>
                </c:pt>
                <c:pt idx="183">
                  <c:v>4.1367921841609423E-2</c:v>
                </c:pt>
                <c:pt idx="184">
                  <c:v>4.1385187677266178E-2</c:v>
                </c:pt>
                <c:pt idx="185">
                  <c:v>4.0593394353159951E-2</c:v>
                </c:pt>
                <c:pt idx="186">
                  <c:v>4.9849415687439058E-2</c:v>
                </c:pt>
                <c:pt idx="187">
                  <c:v>4.4869696383885715E-2</c:v>
                </c:pt>
                <c:pt idx="188">
                  <c:v>6.7865402712556699E-2</c:v>
                </c:pt>
                <c:pt idx="189">
                  <c:v>4.5951158799166114E-2</c:v>
                </c:pt>
                <c:pt idx="190">
                  <c:v>1.1613390211304697E-2</c:v>
                </c:pt>
                <c:pt idx="191">
                  <c:v>1.0428844072318366E-2</c:v>
                </c:pt>
                <c:pt idx="192">
                  <c:v>2.7221777676373682E-2</c:v>
                </c:pt>
                <c:pt idx="193">
                  <c:v>5.0461721787515013E-2</c:v>
                </c:pt>
                <c:pt idx="194">
                  <c:v>5.6223846041011549E-2</c:v>
                </c:pt>
                <c:pt idx="195">
                  <c:v>3.2639077457278232E-2</c:v>
                </c:pt>
                <c:pt idx="196">
                  <c:v>4.7194870606735995E-2</c:v>
                </c:pt>
                <c:pt idx="197">
                  <c:v>1.8366310989807788E-2</c:v>
                </c:pt>
                <c:pt idx="198">
                  <c:v>3.139476140262798E-2</c:v>
                </c:pt>
                <c:pt idx="199">
                  <c:v>2.4569310908788555E-2</c:v>
                </c:pt>
                <c:pt idx="200">
                  <c:v>1.7380149047303561E-2</c:v>
                </c:pt>
                <c:pt idx="201">
                  <c:v>2.279956983428133E-2</c:v>
                </c:pt>
                <c:pt idx="202">
                  <c:v>4.4888864538519702E-2</c:v>
                </c:pt>
                <c:pt idx="203">
                  <c:v>4.8499293864809001E-2</c:v>
                </c:pt>
                <c:pt idx="204">
                  <c:v>6.3230831629151441E-2</c:v>
                </c:pt>
                <c:pt idx="205">
                  <c:v>5.1653245595478126E-2</c:v>
                </c:pt>
                <c:pt idx="206">
                  <c:v>2.7982747435541411E-2</c:v>
                </c:pt>
                <c:pt idx="207">
                  <c:v>-2.7053513225614001E-2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315-4860-AFF1-526EFD0379F9}"/>
            </c:ext>
          </c:extLst>
        </c:ser>
        <c:ser>
          <c:idx val="3"/>
          <c:order val="3"/>
          <c:tx>
            <c:strRef>
              <c:f>Active_v_BM!$V$1</c:f>
              <c:strCache>
                <c:ptCount val="1"/>
                <c:pt idx="0">
                  <c:v>Median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Active_v_BM!$A$2:$A$211</c:f>
              <c:numCache>
                <c:formatCode>m/d/yyyy</c:formatCode>
                <c:ptCount val="210"/>
                <c:pt idx="0">
                  <c:v>37652</c:v>
                </c:pt>
                <c:pt idx="1">
                  <c:v>37680</c:v>
                </c:pt>
                <c:pt idx="2">
                  <c:v>37711</c:v>
                </c:pt>
                <c:pt idx="3">
                  <c:v>37741</c:v>
                </c:pt>
                <c:pt idx="4">
                  <c:v>37772</c:v>
                </c:pt>
                <c:pt idx="5">
                  <c:v>37802</c:v>
                </c:pt>
                <c:pt idx="6">
                  <c:v>37833</c:v>
                </c:pt>
                <c:pt idx="7">
                  <c:v>37864</c:v>
                </c:pt>
                <c:pt idx="8">
                  <c:v>37894</c:v>
                </c:pt>
                <c:pt idx="9">
                  <c:v>37925</c:v>
                </c:pt>
                <c:pt idx="10">
                  <c:v>37955</c:v>
                </c:pt>
                <c:pt idx="11">
                  <c:v>37986</c:v>
                </c:pt>
                <c:pt idx="12">
                  <c:v>38017</c:v>
                </c:pt>
                <c:pt idx="13">
                  <c:v>38046</c:v>
                </c:pt>
                <c:pt idx="14">
                  <c:v>38077</c:v>
                </c:pt>
                <c:pt idx="15">
                  <c:v>38107</c:v>
                </c:pt>
                <c:pt idx="16">
                  <c:v>38138</c:v>
                </c:pt>
                <c:pt idx="17">
                  <c:v>38168</c:v>
                </c:pt>
                <c:pt idx="18">
                  <c:v>38199</c:v>
                </c:pt>
                <c:pt idx="19">
                  <c:v>38230</c:v>
                </c:pt>
                <c:pt idx="20">
                  <c:v>38260</c:v>
                </c:pt>
                <c:pt idx="21">
                  <c:v>38291</c:v>
                </c:pt>
                <c:pt idx="22">
                  <c:v>38321</c:v>
                </c:pt>
                <c:pt idx="23">
                  <c:v>38352</c:v>
                </c:pt>
                <c:pt idx="24">
                  <c:v>38383</c:v>
                </c:pt>
                <c:pt idx="25">
                  <c:v>38411</c:v>
                </c:pt>
                <c:pt idx="26">
                  <c:v>38442</c:v>
                </c:pt>
                <c:pt idx="27">
                  <c:v>38472</c:v>
                </c:pt>
                <c:pt idx="28">
                  <c:v>38503</c:v>
                </c:pt>
                <c:pt idx="29">
                  <c:v>38533</c:v>
                </c:pt>
                <c:pt idx="30">
                  <c:v>38564</c:v>
                </c:pt>
                <c:pt idx="31">
                  <c:v>38595</c:v>
                </c:pt>
                <c:pt idx="32">
                  <c:v>38625</c:v>
                </c:pt>
                <c:pt idx="33">
                  <c:v>38656</c:v>
                </c:pt>
                <c:pt idx="34">
                  <c:v>38686</c:v>
                </c:pt>
                <c:pt idx="35">
                  <c:v>38717</c:v>
                </c:pt>
                <c:pt idx="36">
                  <c:v>38748</c:v>
                </c:pt>
                <c:pt idx="37">
                  <c:v>38776</c:v>
                </c:pt>
                <c:pt idx="38">
                  <c:v>38807</c:v>
                </c:pt>
                <c:pt idx="39">
                  <c:v>38837</c:v>
                </c:pt>
                <c:pt idx="40">
                  <c:v>38868</c:v>
                </c:pt>
                <c:pt idx="41">
                  <c:v>38898</c:v>
                </c:pt>
                <c:pt idx="42">
                  <c:v>38929</c:v>
                </c:pt>
                <c:pt idx="43">
                  <c:v>38960</c:v>
                </c:pt>
                <c:pt idx="44">
                  <c:v>38990</c:v>
                </c:pt>
                <c:pt idx="45">
                  <c:v>39021</c:v>
                </c:pt>
                <c:pt idx="46">
                  <c:v>39051</c:v>
                </c:pt>
                <c:pt idx="47">
                  <c:v>39082</c:v>
                </c:pt>
                <c:pt idx="48">
                  <c:v>39113</c:v>
                </c:pt>
                <c:pt idx="49">
                  <c:v>39141</c:v>
                </c:pt>
                <c:pt idx="50">
                  <c:v>39172</c:v>
                </c:pt>
                <c:pt idx="51">
                  <c:v>39202</c:v>
                </c:pt>
                <c:pt idx="52">
                  <c:v>39233</c:v>
                </c:pt>
                <c:pt idx="53">
                  <c:v>39263</c:v>
                </c:pt>
                <c:pt idx="54">
                  <c:v>39294</c:v>
                </c:pt>
                <c:pt idx="55">
                  <c:v>39325</c:v>
                </c:pt>
                <c:pt idx="56">
                  <c:v>39355</c:v>
                </c:pt>
                <c:pt idx="57">
                  <c:v>39386</c:v>
                </c:pt>
                <c:pt idx="58">
                  <c:v>39416</c:v>
                </c:pt>
                <c:pt idx="59">
                  <c:v>39447</c:v>
                </c:pt>
                <c:pt idx="60">
                  <c:v>39478</c:v>
                </c:pt>
                <c:pt idx="61">
                  <c:v>39507</c:v>
                </c:pt>
                <c:pt idx="62">
                  <c:v>39538</c:v>
                </c:pt>
                <c:pt idx="63">
                  <c:v>39568</c:v>
                </c:pt>
                <c:pt idx="64">
                  <c:v>39599</c:v>
                </c:pt>
                <c:pt idx="65">
                  <c:v>39629</c:v>
                </c:pt>
                <c:pt idx="66">
                  <c:v>39660</c:v>
                </c:pt>
                <c:pt idx="67">
                  <c:v>39691</c:v>
                </c:pt>
                <c:pt idx="68">
                  <c:v>39721</c:v>
                </c:pt>
                <c:pt idx="69">
                  <c:v>39752</c:v>
                </c:pt>
                <c:pt idx="70">
                  <c:v>39782</c:v>
                </c:pt>
                <c:pt idx="71">
                  <c:v>39813</c:v>
                </c:pt>
                <c:pt idx="72">
                  <c:v>39844</c:v>
                </c:pt>
                <c:pt idx="73">
                  <c:v>39872</c:v>
                </c:pt>
                <c:pt idx="74">
                  <c:v>39903</c:v>
                </c:pt>
                <c:pt idx="75">
                  <c:v>39933</c:v>
                </c:pt>
                <c:pt idx="76">
                  <c:v>39964</c:v>
                </c:pt>
                <c:pt idx="77">
                  <c:v>39994</c:v>
                </c:pt>
                <c:pt idx="78">
                  <c:v>40025</c:v>
                </c:pt>
                <c:pt idx="79">
                  <c:v>40056</c:v>
                </c:pt>
                <c:pt idx="80">
                  <c:v>40086</c:v>
                </c:pt>
                <c:pt idx="81">
                  <c:v>40117</c:v>
                </c:pt>
                <c:pt idx="82">
                  <c:v>40147</c:v>
                </c:pt>
                <c:pt idx="83">
                  <c:v>40178</c:v>
                </c:pt>
                <c:pt idx="84">
                  <c:v>40209</c:v>
                </c:pt>
                <c:pt idx="85">
                  <c:v>40237</c:v>
                </c:pt>
                <c:pt idx="86">
                  <c:v>40268</c:v>
                </c:pt>
                <c:pt idx="87">
                  <c:v>40298</c:v>
                </c:pt>
                <c:pt idx="88">
                  <c:v>40329</c:v>
                </c:pt>
                <c:pt idx="89">
                  <c:v>40359</c:v>
                </c:pt>
                <c:pt idx="90">
                  <c:v>40390</c:v>
                </c:pt>
                <c:pt idx="91">
                  <c:v>40421</c:v>
                </c:pt>
                <c:pt idx="92">
                  <c:v>40451</c:v>
                </c:pt>
                <c:pt idx="93">
                  <c:v>40482</c:v>
                </c:pt>
                <c:pt idx="94">
                  <c:v>40512</c:v>
                </c:pt>
                <c:pt idx="95">
                  <c:v>40543</c:v>
                </c:pt>
                <c:pt idx="96">
                  <c:v>40574</c:v>
                </c:pt>
                <c:pt idx="97">
                  <c:v>40602</c:v>
                </c:pt>
                <c:pt idx="98">
                  <c:v>40633</c:v>
                </c:pt>
                <c:pt idx="99">
                  <c:v>40663</c:v>
                </c:pt>
                <c:pt idx="100">
                  <c:v>40694</c:v>
                </c:pt>
                <c:pt idx="101">
                  <c:v>40724</c:v>
                </c:pt>
                <c:pt idx="102">
                  <c:v>40755</c:v>
                </c:pt>
                <c:pt idx="103">
                  <c:v>40786</c:v>
                </c:pt>
                <c:pt idx="104">
                  <c:v>40816</c:v>
                </c:pt>
                <c:pt idx="105">
                  <c:v>40847</c:v>
                </c:pt>
                <c:pt idx="106">
                  <c:v>40877</c:v>
                </c:pt>
                <c:pt idx="107">
                  <c:v>40908</c:v>
                </c:pt>
                <c:pt idx="108">
                  <c:v>40939</c:v>
                </c:pt>
                <c:pt idx="109">
                  <c:v>40968</c:v>
                </c:pt>
                <c:pt idx="110">
                  <c:v>40999</c:v>
                </c:pt>
                <c:pt idx="111">
                  <c:v>41029</c:v>
                </c:pt>
                <c:pt idx="112">
                  <c:v>41060</c:v>
                </c:pt>
                <c:pt idx="113">
                  <c:v>41090</c:v>
                </c:pt>
                <c:pt idx="114">
                  <c:v>41121</c:v>
                </c:pt>
                <c:pt idx="115">
                  <c:v>41152</c:v>
                </c:pt>
                <c:pt idx="116">
                  <c:v>41182</c:v>
                </c:pt>
                <c:pt idx="117">
                  <c:v>41213</c:v>
                </c:pt>
                <c:pt idx="118">
                  <c:v>41243</c:v>
                </c:pt>
                <c:pt idx="119">
                  <c:v>41274</c:v>
                </c:pt>
                <c:pt idx="120">
                  <c:v>41305</c:v>
                </c:pt>
                <c:pt idx="121">
                  <c:v>41333</c:v>
                </c:pt>
                <c:pt idx="122">
                  <c:v>41364</c:v>
                </c:pt>
                <c:pt idx="123">
                  <c:v>41394</c:v>
                </c:pt>
                <c:pt idx="124">
                  <c:v>41425</c:v>
                </c:pt>
                <c:pt idx="125">
                  <c:v>41455</c:v>
                </c:pt>
                <c:pt idx="126">
                  <c:v>41486</c:v>
                </c:pt>
                <c:pt idx="127">
                  <c:v>41517</c:v>
                </c:pt>
                <c:pt idx="128">
                  <c:v>41547</c:v>
                </c:pt>
                <c:pt idx="129">
                  <c:v>41578</c:v>
                </c:pt>
                <c:pt idx="130">
                  <c:v>41608</c:v>
                </c:pt>
                <c:pt idx="131">
                  <c:v>41639</c:v>
                </c:pt>
                <c:pt idx="132">
                  <c:v>41670</c:v>
                </c:pt>
                <c:pt idx="133">
                  <c:v>41698</c:v>
                </c:pt>
                <c:pt idx="134">
                  <c:v>41729</c:v>
                </c:pt>
                <c:pt idx="135">
                  <c:v>41759</c:v>
                </c:pt>
                <c:pt idx="136">
                  <c:v>41790</c:v>
                </c:pt>
                <c:pt idx="137">
                  <c:v>41820</c:v>
                </c:pt>
                <c:pt idx="138">
                  <c:v>41851</c:v>
                </c:pt>
                <c:pt idx="139">
                  <c:v>41882</c:v>
                </c:pt>
                <c:pt idx="140">
                  <c:v>41912</c:v>
                </c:pt>
                <c:pt idx="141">
                  <c:v>41943</c:v>
                </c:pt>
                <c:pt idx="142">
                  <c:v>41973</c:v>
                </c:pt>
                <c:pt idx="143">
                  <c:v>42004</c:v>
                </c:pt>
                <c:pt idx="144">
                  <c:v>42035</c:v>
                </c:pt>
                <c:pt idx="145">
                  <c:v>42063</c:v>
                </c:pt>
                <c:pt idx="146">
                  <c:v>42094</c:v>
                </c:pt>
                <c:pt idx="147">
                  <c:v>42124</c:v>
                </c:pt>
                <c:pt idx="148">
                  <c:v>42155</c:v>
                </c:pt>
                <c:pt idx="149">
                  <c:v>42185</c:v>
                </c:pt>
                <c:pt idx="150">
                  <c:v>42216</c:v>
                </c:pt>
                <c:pt idx="151">
                  <c:v>42247</c:v>
                </c:pt>
                <c:pt idx="152">
                  <c:v>42277</c:v>
                </c:pt>
                <c:pt idx="153">
                  <c:v>42308</c:v>
                </c:pt>
                <c:pt idx="154">
                  <c:v>42338</c:v>
                </c:pt>
                <c:pt idx="155">
                  <c:v>42369</c:v>
                </c:pt>
                <c:pt idx="156">
                  <c:v>42400</c:v>
                </c:pt>
                <c:pt idx="157">
                  <c:v>42429</c:v>
                </c:pt>
                <c:pt idx="158">
                  <c:v>42460</c:v>
                </c:pt>
                <c:pt idx="159">
                  <c:v>42490</c:v>
                </c:pt>
                <c:pt idx="160">
                  <c:v>42521</c:v>
                </c:pt>
                <c:pt idx="161">
                  <c:v>42551</c:v>
                </c:pt>
                <c:pt idx="162">
                  <c:v>42582</c:v>
                </c:pt>
                <c:pt idx="163">
                  <c:v>42613</c:v>
                </c:pt>
                <c:pt idx="164">
                  <c:v>42643</c:v>
                </c:pt>
                <c:pt idx="165">
                  <c:v>42674</c:v>
                </c:pt>
                <c:pt idx="166">
                  <c:v>42704</c:v>
                </c:pt>
                <c:pt idx="167">
                  <c:v>42735</c:v>
                </c:pt>
                <c:pt idx="168">
                  <c:v>42766</c:v>
                </c:pt>
                <c:pt idx="169">
                  <c:v>42794</c:v>
                </c:pt>
                <c:pt idx="170">
                  <c:v>42825</c:v>
                </c:pt>
                <c:pt idx="171">
                  <c:v>42855</c:v>
                </c:pt>
                <c:pt idx="172">
                  <c:v>42886</c:v>
                </c:pt>
                <c:pt idx="173">
                  <c:v>42916</c:v>
                </c:pt>
                <c:pt idx="174">
                  <c:v>42947</c:v>
                </c:pt>
                <c:pt idx="175">
                  <c:v>42978</c:v>
                </c:pt>
                <c:pt idx="176">
                  <c:v>43008</c:v>
                </c:pt>
                <c:pt idx="177">
                  <c:v>43039</c:v>
                </c:pt>
                <c:pt idx="178">
                  <c:v>43069</c:v>
                </c:pt>
                <c:pt idx="179">
                  <c:v>43100</c:v>
                </c:pt>
                <c:pt idx="180">
                  <c:v>43131</c:v>
                </c:pt>
                <c:pt idx="181">
                  <c:v>43159</c:v>
                </c:pt>
                <c:pt idx="182">
                  <c:v>43190</c:v>
                </c:pt>
                <c:pt idx="183">
                  <c:v>43220</c:v>
                </c:pt>
                <c:pt idx="184">
                  <c:v>43251</c:v>
                </c:pt>
                <c:pt idx="185">
                  <c:v>43281</c:v>
                </c:pt>
                <c:pt idx="186">
                  <c:v>43312</c:v>
                </c:pt>
                <c:pt idx="187">
                  <c:v>43343</c:v>
                </c:pt>
                <c:pt idx="188">
                  <c:v>43373</c:v>
                </c:pt>
                <c:pt idx="189">
                  <c:v>43404</c:v>
                </c:pt>
                <c:pt idx="190">
                  <c:v>43434</c:v>
                </c:pt>
                <c:pt idx="191">
                  <c:v>43465</c:v>
                </c:pt>
                <c:pt idx="192">
                  <c:v>43496</c:v>
                </c:pt>
                <c:pt idx="193">
                  <c:v>43524</c:v>
                </c:pt>
                <c:pt idx="194">
                  <c:v>43555</c:v>
                </c:pt>
                <c:pt idx="195">
                  <c:v>43585</c:v>
                </c:pt>
                <c:pt idx="196">
                  <c:v>43616</c:v>
                </c:pt>
                <c:pt idx="197">
                  <c:v>43646</c:v>
                </c:pt>
                <c:pt idx="198">
                  <c:v>43677</c:v>
                </c:pt>
                <c:pt idx="199">
                  <c:v>43708</c:v>
                </c:pt>
                <c:pt idx="200">
                  <c:v>43738</c:v>
                </c:pt>
                <c:pt idx="201">
                  <c:v>43769</c:v>
                </c:pt>
                <c:pt idx="202">
                  <c:v>43799</c:v>
                </c:pt>
                <c:pt idx="203">
                  <c:v>43830</c:v>
                </c:pt>
                <c:pt idx="204">
                  <c:v>43861</c:v>
                </c:pt>
                <c:pt idx="205">
                  <c:v>43890</c:v>
                </c:pt>
                <c:pt idx="206">
                  <c:v>43921</c:v>
                </c:pt>
                <c:pt idx="207">
                  <c:v>43951</c:v>
                </c:pt>
              </c:numCache>
            </c:numRef>
          </c:cat>
          <c:val>
            <c:numRef>
              <c:f>Active_v_BM!$V$2:$V$211</c:f>
              <c:numCache>
                <c:formatCode>0%</c:formatCode>
                <c:ptCount val="210"/>
                <c:pt idx="0">
                  <c:v>2.6733574123165571E-2</c:v>
                </c:pt>
                <c:pt idx="1">
                  <c:v>1.0284751921201096E-2</c:v>
                </c:pt>
                <c:pt idx="2">
                  <c:v>9.3190102338168712E-3</c:v>
                </c:pt>
                <c:pt idx="3">
                  <c:v>-1.4425455370632112E-2</c:v>
                </c:pt>
                <c:pt idx="4">
                  <c:v>6.4044529667993677E-3</c:v>
                </c:pt>
                <c:pt idx="5">
                  <c:v>5.5947822709764616E-2</c:v>
                </c:pt>
                <c:pt idx="6">
                  <c:v>4.5240158593718771E-2</c:v>
                </c:pt>
                <c:pt idx="7">
                  <c:v>6.3149375738259628E-2</c:v>
                </c:pt>
                <c:pt idx="8">
                  <c:v>5.1850741874172379E-2</c:v>
                </c:pt>
                <c:pt idx="9">
                  <c:v>5.9871383120615351E-2</c:v>
                </c:pt>
                <c:pt idx="10">
                  <c:v>9.1499389927406138E-2</c:v>
                </c:pt>
                <c:pt idx="11">
                  <c:v>0.10795412879080535</c:v>
                </c:pt>
                <c:pt idx="12">
                  <c:v>0.11471534367681258</c:v>
                </c:pt>
                <c:pt idx="13">
                  <c:v>0.10585071332894602</c:v>
                </c:pt>
                <c:pt idx="14">
                  <c:v>0.11353811170114603</c:v>
                </c:pt>
                <c:pt idx="15">
                  <c:v>0.14558150660741054</c:v>
                </c:pt>
                <c:pt idx="16">
                  <c:v>0.11190700929451325</c:v>
                </c:pt>
                <c:pt idx="17">
                  <c:v>9.3969570412842263E-2</c:v>
                </c:pt>
                <c:pt idx="18">
                  <c:v>0.10640603888600908</c:v>
                </c:pt>
                <c:pt idx="19">
                  <c:v>0.12618847242225029</c:v>
                </c:pt>
                <c:pt idx="20">
                  <c:v>0.13883920523665072</c:v>
                </c:pt>
                <c:pt idx="21">
                  <c:v>0.18098905708651014</c:v>
                </c:pt>
                <c:pt idx="22">
                  <c:v>0.18263717083043052</c:v>
                </c:pt>
                <c:pt idx="23">
                  <c:v>0.18207858860303494</c:v>
                </c:pt>
                <c:pt idx="24">
                  <c:v>0.16668412153301648</c:v>
                </c:pt>
                <c:pt idx="25">
                  <c:v>0.1767397825742244</c:v>
                </c:pt>
                <c:pt idx="26">
                  <c:v>0.1811022247160754</c:v>
                </c:pt>
                <c:pt idx="27">
                  <c:v>0.17059521017282164</c:v>
                </c:pt>
                <c:pt idx="28">
                  <c:v>0.14149832483647784</c:v>
                </c:pt>
                <c:pt idx="29">
                  <c:v>0.1618205661651072</c:v>
                </c:pt>
                <c:pt idx="30">
                  <c:v>0.1897633022500631</c:v>
                </c:pt>
                <c:pt idx="31">
                  <c:v>0.26246588310002172</c:v>
                </c:pt>
                <c:pt idx="32">
                  <c:v>0.25506186251045282</c:v>
                </c:pt>
                <c:pt idx="33">
                  <c:v>0.28452136049357957</c:v>
                </c:pt>
                <c:pt idx="34">
                  <c:v>0.27370500883044635</c:v>
                </c:pt>
                <c:pt idx="35">
                  <c:v>0.26978536762390426</c:v>
                </c:pt>
                <c:pt idx="36">
                  <c:v>0.31135197093017764</c:v>
                </c:pt>
                <c:pt idx="37">
                  <c:v>0.36572967016392244</c:v>
                </c:pt>
                <c:pt idx="38">
                  <c:v>0.38252811426288413</c:v>
                </c:pt>
                <c:pt idx="39">
                  <c:v>0.44050835292724788</c:v>
                </c:pt>
                <c:pt idx="40">
                  <c:v>0.45389728133873641</c:v>
                </c:pt>
                <c:pt idx="41">
                  <c:v>0.38591131174832394</c:v>
                </c:pt>
                <c:pt idx="42">
                  <c:v>0.39319028072654105</c:v>
                </c:pt>
                <c:pt idx="43">
                  <c:v>0.37151091786864798</c:v>
                </c:pt>
                <c:pt idx="44">
                  <c:v>0.37081584400550571</c:v>
                </c:pt>
                <c:pt idx="45">
                  <c:v>0.38329181836552118</c:v>
                </c:pt>
                <c:pt idx="46">
                  <c:v>0.36349106754802163</c:v>
                </c:pt>
                <c:pt idx="47">
                  <c:v>0.37596605171999287</c:v>
                </c:pt>
                <c:pt idx="48">
                  <c:v>0.36794456158266986</c:v>
                </c:pt>
                <c:pt idx="49">
                  <c:v>0.36177553176916744</c:v>
                </c:pt>
                <c:pt idx="50">
                  <c:v>0.37135685420004494</c:v>
                </c:pt>
                <c:pt idx="51">
                  <c:v>0.39606810159611028</c:v>
                </c:pt>
                <c:pt idx="52">
                  <c:v>0.41502675085201668</c:v>
                </c:pt>
                <c:pt idx="53">
                  <c:v>0.42176281233238244</c:v>
                </c:pt>
                <c:pt idx="54">
                  <c:v>0.4137324536994349</c:v>
                </c:pt>
                <c:pt idx="55">
                  <c:v>0.41414473594713153</c:v>
                </c:pt>
                <c:pt idx="56">
                  <c:v>0.38320841570626274</c:v>
                </c:pt>
                <c:pt idx="57">
                  <c:v>0.37745440446527301</c:v>
                </c:pt>
                <c:pt idx="58">
                  <c:v>0.37140177323181889</c:v>
                </c:pt>
                <c:pt idx="59">
                  <c:v>0.32600510106897707</c:v>
                </c:pt>
                <c:pt idx="60">
                  <c:v>0.29168143193057272</c:v>
                </c:pt>
                <c:pt idx="61">
                  <c:v>0.25724001944946262</c:v>
                </c:pt>
                <c:pt idx="62">
                  <c:v>0.27885329384417545</c:v>
                </c:pt>
                <c:pt idx="63">
                  <c:v>0.28065825123029464</c:v>
                </c:pt>
                <c:pt idx="64">
                  <c:v>0.30116876029502415</c:v>
                </c:pt>
                <c:pt idx="65">
                  <c:v>0.28853108783059755</c:v>
                </c:pt>
                <c:pt idx="66">
                  <c:v>0.25952768189582875</c:v>
                </c:pt>
                <c:pt idx="67">
                  <c:v>0.20215557068828671</c:v>
                </c:pt>
                <c:pt idx="68">
                  <c:v>0.20592163026676658</c:v>
                </c:pt>
                <c:pt idx="69">
                  <c:v>0.14037509710907847</c:v>
                </c:pt>
                <c:pt idx="70">
                  <c:v>0.11595586788996193</c:v>
                </c:pt>
                <c:pt idx="71">
                  <c:v>0.10625012548026813</c:v>
                </c:pt>
                <c:pt idx="72">
                  <c:v>9.598641941705055E-2</c:v>
                </c:pt>
                <c:pt idx="73">
                  <c:v>5.4649033786973611E-2</c:v>
                </c:pt>
                <c:pt idx="74">
                  <c:v>2.7397071961441144E-2</c:v>
                </c:pt>
                <c:pt idx="75">
                  <c:v>3.1796211767136873E-2</c:v>
                </c:pt>
                <c:pt idx="76">
                  <c:v>2.7412613496138993E-2</c:v>
                </c:pt>
                <c:pt idx="77">
                  <c:v>6.285812833600013E-2</c:v>
                </c:pt>
                <c:pt idx="78">
                  <c:v>5.3311643658587426E-2</c:v>
                </c:pt>
                <c:pt idx="79">
                  <c:v>8.0890348901116571E-2</c:v>
                </c:pt>
                <c:pt idx="80">
                  <c:v>8.1856388305139971E-2</c:v>
                </c:pt>
                <c:pt idx="81">
                  <c:v>7.9124992361841118E-2</c:v>
                </c:pt>
                <c:pt idx="82">
                  <c:v>8.1443725783703735E-2</c:v>
                </c:pt>
                <c:pt idx="83">
                  <c:v>6.8463910608676182E-2</c:v>
                </c:pt>
                <c:pt idx="84">
                  <c:v>6.0454779112217194E-2</c:v>
                </c:pt>
                <c:pt idx="85">
                  <c:v>4.416090314544685E-2</c:v>
                </c:pt>
                <c:pt idx="86">
                  <c:v>4.4249922062619573E-2</c:v>
                </c:pt>
                <c:pt idx="87">
                  <c:v>4.76903419625061E-2</c:v>
                </c:pt>
                <c:pt idx="88">
                  <c:v>3.6826017374063547E-2</c:v>
                </c:pt>
                <c:pt idx="89">
                  <c:v>1.8342819927100518E-2</c:v>
                </c:pt>
                <c:pt idx="90">
                  <c:v>1.8901039813569609E-2</c:v>
                </c:pt>
                <c:pt idx="91">
                  <c:v>3.754147345385217E-2</c:v>
                </c:pt>
                <c:pt idx="92">
                  <c:v>2.7517483790370001E-2</c:v>
                </c:pt>
                <c:pt idx="93">
                  <c:v>4.1000362605790874E-2</c:v>
                </c:pt>
                <c:pt idx="94">
                  <c:v>3.7231455827781978E-2</c:v>
                </c:pt>
                <c:pt idx="95">
                  <c:v>4.6967423760329918E-2</c:v>
                </c:pt>
                <c:pt idx="96">
                  <c:v>7.6070794778027029E-2</c:v>
                </c:pt>
                <c:pt idx="97">
                  <c:v>9.4597604116765321E-2</c:v>
                </c:pt>
                <c:pt idx="98">
                  <c:v>7.0954398764625282E-2</c:v>
                </c:pt>
                <c:pt idx="99">
                  <c:v>6.7568403254135934E-2</c:v>
                </c:pt>
                <c:pt idx="100">
                  <c:v>6.9322374670121922E-2</c:v>
                </c:pt>
                <c:pt idx="101">
                  <c:v>5.8215715080926378E-2</c:v>
                </c:pt>
                <c:pt idx="102">
                  <c:v>7.0923469461773969E-2</c:v>
                </c:pt>
                <c:pt idx="103">
                  <c:v>8.2164689812189051E-2</c:v>
                </c:pt>
                <c:pt idx="104">
                  <c:v>7.6131789550666129E-2</c:v>
                </c:pt>
                <c:pt idx="105">
                  <c:v>0.11133305429449991</c:v>
                </c:pt>
                <c:pt idx="106">
                  <c:v>0.17779636036238289</c:v>
                </c:pt>
                <c:pt idx="107">
                  <c:v>0.1731658617190297</c:v>
                </c:pt>
                <c:pt idx="108">
                  <c:v>0.16119584666972342</c:v>
                </c:pt>
                <c:pt idx="109">
                  <c:v>0.19213517666696123</c:v>
                </c:pt>
                <c:pt idx="110">
                  <c:v>0.23127028391119731</c:v>
                </c:pt>
                <c:pt idx="111">
                  <c:v>0.20616947861605417</c:v>
                </c:pt>
                <c:pt idx="112">
                  <c:v>0.21120963375222446</c:v>
                </c:pt>
                <c:pt idx="113">
                  <c:v>0.15370855376566817</c:v>
                </c:pt>
                <c:pt idx="114">
                  <c:v>0.16674781722156085</c:v>
                </c:pt>
                <c:pt idx="115">
                  <c:v>0.13850149012437774</c:v>
                </c:pt>
                <c:pt idx="116">
                  <c:v>0.13533954207756405</c:v>
                </c:pt>
                <c:pt idx="117">
                  <c:v>0.14420835063510151</c:v>
                </c:pt>
                <c:pt idx="118">
                  <c:v>0.14428215807707723</c:v>
                </c:pt>
                <c:pt idx="119">
                  <c:v>0.14439176545873256</c:v>
                </c:pt>
                <c:pt idx="120">
                  <c:v>0.13967207245661395</c:v>
                </c:pt>
                <c:pt idx="121">
                  <c:v>0.16343605818015794</c:v>
                </c:pt>
                <c:pt idx="122">
                  <c:v>0.15629984050892787</c:v>
                </c:pt>
                <c:pt idx="123">
                  <c:v>0.13630149211968301</c:v>
                </c:pt>
                <c:pt idx="124">
                  <c:v>0.12816426219313415</c:v>
                </c:pt>
                <c:pt idx="125">
                  <c:v>0.17491400347121633</c:v>
                </c:pt>
                <c:pt idx="126">
                  <c:v>0.16834911736563274</c:v>
                </c:pt>
                <c:pt idx="127">
                  <c:v>0.15612859706747784</c:v>
                </c:pt>
                <c:pt idx="128">
                  <c:v>0.1735778844397815</c:v>
                </c:pt>
                <c:pt idx="129">
                  <c:v>0.16005796971154063</c:v>
                </c:pt>
                <c:pt idx="130">
                  <c:v>0.16305226621650215</c:v>
                </c:pt>
                <c:pt idx="131">
                  <c:v>0.152437416142441</c:v>
                </c:pt>
                <c:pt idx="132">
                  <c:v>0.14748850788651868</c:v>
                </c:pt>
                <c:pt idx="133">
                  <c:v>0.14932392818492568</c:v>
                </c:pt>
                <c:pt idx="134">
                  <c:v>0.1558492660378894</c:v>
                </c:pt>
                <c:pt idx="135">
                  <c:v>0.15262858365754139</c:v>
                </c:pt>
                <c:pt idx="136">
                  <c:v>0.15552548252282072</c:v>
                </c:pt>
                <c:pt idx="137">
                  <c:v>0.16686447525379555</c:v>
                </c:pt>
                <c:pt idx="138">
                  <c:v>0.18624444701600296</c:v>
                </c:pt>
                <c:pt idx="139">
                  <c:v>0.20149927270399903</c:v>
                </c:pt>
                <c:pt idx="140">
                  <c:v>0.20045846659949673</c:v>
                </c:pt>
                <c:pt idx="141">
                  <c:v>0.2050596030471793</c:v>
                </c:pt>
                <c:pt idx="142">
                  <c:v>0.17306939739655147</c:v>
                </c:pt>
                <c:pt idx="143">
                  <c:v>0.18054397986720738</c:v>
                </c:pt>
                <c:pt idx="144">
                  <c:v>0.17677291730455735</c:v>
                </c:pt>
                <c:pt idx="145">
                  <c:v>0.17014375296376305</c:v>
                </c:pt>
                <c:pt idx="146">
                  <c:v>0.1774566187997948</c:v>
                </c:pt>
                <c:pt idx="147">
                  <c:v>0.17533332270945012</c:v>
                </c:pt>
                <c:pt idx="148">
                  <c:v>0.18135126396993795</c:v>
                </c:pt>
                <c:pt idx="149">
                  <c:v>0.17841072287610249</c:v>
                </c:pt>
                <c:pt idx="150">
                  <c:v>0.20047837402300994</c:v>
                </c:pt>
                <c:pt idx="151">
                  <c:v>0.19352733321239357</c:v>
                </c:pt>
                <c:pt idx="152">
                  <c:v>0.17223222537648519</c:v>
                </c:pt>
                <c:pt idx="153">
                  <c:v>0.16935004818263932</c:v>
                </c:pt>
                <c:pt idx="154">
                  <c:v>0.17969503384624697</c:v>
                </c:pt>
                <c:pt idx="155">
                  <c:v>0.16259217122696201</c:v>
                </c:pt>
                <c:pt idx="156">
                  <c:v>0.14351614005186353</c:v>
                </c:pt>
                <c:pt idx="157">
                  <c:v>0.11957984072672845</c:v>
                </c:pt>
                <c:pt idx="158">
                  <c:v>0.12380513926183967</c:v>
                </c:pt>
                <c:pt idx="159">
                  <c:v>0.1475575053541095</c:v>
                </c:pt>
                <c:pt idx="160">
                  <c:v>0.14725716214993634</c:v>
                </c:pt>
                <c:pt idx="161">
                  <c:v>0.13387400397260141</c:v>
                </c:pt>
                <c:pt idx="162">
                  <c:v>0.14132315529335004</c:v>
                </c:pt>
                <c:pt idx="163">
                  <c:v>0.13065834661137421</c:v>
                </c:pt>
                <c:pt idx="164">
                  <c:v>0.11783179254723541</c:v>
                </c:pt>
                <c:pt idx="165">
                  <c:v>0.10249297611288566</c:v>
                </c:pt>
                <c:pt idx="166">
                  <c:v>7.4626170844151574E-2</c:v>
                </c:pt>
                <c:pt idx="167">
                  <c:v>8.1132095160731499E-2</c:v>
                </c:pt>
                <c:pt idx="168">
                  <c:v>7.3108415445242603E-2</c:v>
                </c:pt>
                <c:pt idx="169">
                  <c:v>8.8483103903112204E-2</c:v>
                </c:pt>
                <c:pt idx="170">
                  <c:v>6.571119026892136E-2</c:v>
                </c:pt>
                <c:pt idx="171">
                  <c:v>6.2716098175136903E-2</c:v>
                </c:pt>
                <c:pt idx="172">
                  <c:v>6.8470694852474256E-2</c:v>
                </c:pt>
                <c:pt idx="173">
                  <c:v>5.795247373273904E-2</c:v>
                </c:pt>
                <c:pt idx="174">
                  <c:v>3.8131529536504782E-2</c:v>
                </c:pt>
                <c:pt idx="175">
                  <c:v>4.6520966828983656E-2</c:v>
                </c:pt>
                <c:pt idx="176">
                  <c:v>5.6443600991484155E-2</c:v>
                </c:pt>
                <c:pt idx="177">
                  <c:v>6.4009367950820684E-2</c:v>
                </c:pt>
                <c:pt idx="178">
                  <c:v>7.9233873861920046E-2</c:v>
                </c:pt>
                <c:pt idx="179">
                  <c:v>9.1412403983361923E-2</c:v>
                </c:pt>
                <c:pt idx="180">
                  <c:v>7.1467652035479556E-2</c:v>
                </c:pt>
                <c:pt idx="181">
                  <c:v>6.525645393251378E-2</c:v>
                </c:pt>
                <c:pt idx="182">
                  <c:v>4.1283616360224151E-2</c:v>
                </c:pt>
                <c:pt idx="183">
                  <c:v>3.6214676847912353E-2</c:v>
                </c:pt>
                <c:pt idx="184">
                  <c:v>3.2977929350234025E-2</c:v>
                </c:pt>
                <c:pt idx="185">
                  <c:v>3.1642161400744384E-2</c:v>
                </c:pt>
                <c:pt idx="186">
                  <c:v>4.461100178729438E-2</c:v>
                </c:pt>
                <c:pt idx="187">
                  <c:v>3.8526761648619567E-2</c:v>
                </c:pt>
                <c:pt idx="188">
                  <c:v>5.9695561427875576E-2</c:v>
                </c:pt>
                <c:pt idx="189">
                  <c:v>3.8709174295804116E-2</c:v>
                </c:pt>
                <c:pt idx="190">
                  <c:v>6.3334003800792349E-3</c:v>
                </c:pt>
                <c:pt idx="191">
                  <c:v>6.2318631383677658E-3</c:v>
                </c:pt>
                <c:pt idx="192">
                  <c:v>1.3022230128872492E-2</c:v>
                </c:pt>
                <c:pt idx="193">
                  <c:v>3.2710304405393686E-2</c:v>
                </c:pt>
                <c:pt idx="194">
                  <c:v>4.2677558180688635E-2</c:v>
                </c:pt>
                <c:pt idx="195">
                  <c:v>3.0842714827850726E-2</c:v>
                </c:pt>
                <c:pt idx="196">
                  <c:v>4.0882637312599224E-2</c:v>
                </c:pt>
                <c:pt idx="197">
                  <c:v>1.0678351031791378E-2</c:v>
                </c:pt>
                <c:pt idx="198">
                  <c:v>2.8818848564674981E-2</c:v>
                </c:pt>
                <c:pt idx="199">
                  <c:v>1.8692863470681331E-2</c:v>
                </c:pt>
                <c:pt idx="200">
                  <c:v>1.1137051724914526E-2</c:v>
                </c:pt>
                <c:pt idx="201">
                  <c:v>1.8843263326736581E-2</c:v>
                </c:pt>
                <c:pt idx="202">
                  <c:v>4.3622444267358285E-2</c:v>
                </c:pt>
                <c:pt idx="203">
                  <c:v>3.7838517690173212E-2</c:v>
                </c:pt>
                <c:pt idx="204">
                  <c:v>4.3924966269728527E-2</c:v>
                </c:pt>
                <c:pt idx="205">
                  <c:v>3.0933004726330982E-2</c:v>
                </c:pt>
                <c:pt idx="206">
                  <c:v>1.104063714304826E-2</c:v>
                </c:pt>
                <c:pt idx="207">
                  <c:v>-4.5511409445755602E-2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315-4860-AFF1-526EFD0379F9}"/>
            </c:ext>
          </c:extLst>
        </c:ser>
        <c:ser>
          <c:idx val="4"/>
          <c:order val="4"/>
          <c:tx>
            <c:strRef>
              <c:f>Active_v_BM!$W$1</c:f>
              <c:strCache>
                <c:ptCount val="1"/>
                <c:pt idx="0">
                  <c:v>Bottom Quartile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Active_v_BM!$A$2:$A$211</c:f>
              <c:numCache>
                <c:formatCode>m/d/yyyy</c:formatCode>
                <c:ptCount val="210"/>
                <c:pt idx="0">
                  <c:v>37652</c:v>
                </c:pt>
                <c:pt idx="1">
                  <c:v>37680</c:v>
                </c:pt>
                <c:pt idx="2">
                  <c:v>37711</c:v>
                </c:pt>
                <c:pt idx="3">
                  <c:v>37741</c:v>
                </c:pt>
                <c:pt idx="4">
                  <c:v>37772</c:v>
                </c:pt>
                <c:pt idx="5">
                  <c:v>37802</c:v>
                </c:pt>
                <c:pt idx="6">
                  <c:v>37833</c:v>
                </c:pt>
                <c:pt idx="7">
                  <c:v>37864</c:v>
                </c:pt>
                <c:pt idx="8">
                  <c:v>37894</c:v>
                </c:pt>
                <c:pt idx="9">
                  <c:v>37925</c:v>
                </c:pt>
                <c:pt idx="10">
                  <c:v>37955</c:v>
                </c:pt>
                <c:pt idx="11">
                  <c:v>37986</c:v>
                </c:pt>
                <c:pt idx="12">
                  <c:v>38017</c:v>
                </c:pt>
                <c:pt idx="13">
                  <c:v>38046</c:v>
                </c:pt>
                <c:pt idx="14">
                  <c:v>38077</c:v>
                </c:pt>
                <c:pt idx="15">
                  <c:v>38107</c:v>
                </c:pt>
                <c:pt idx="16">
                  <c:v>38138</c:v>
                </c:pt>
                <c:pt idx="17">
                  <c:v>38168</c:v>
                </c:pt>
                <c:pt idx="18">
                  <c:v>38199</c:v>
                </c:pt>
                <c:pt idx="19">
                  <c:v>38230</c:v>
                </c:pt>
                <c:pt idx="20">
                  <c:v>38260</c:v>
                </c:pt>
                <c:pt idx="21">
                  <c:v>38291</c:v>
                </c:pt>
                <c:pt idx="22">
                  <c:v>38321</c:v>
                </c:pt>
                <c:pt idx="23">
                  <c:v>38352</c:v>
                </c:pt>
                <c:pt idx="24">
                  <c:v>38383</c:v>
                </c:pt>
                <c:pt idx="25">
                  <c:v>38411</c:v>
                </c:pt>
                <c:pt idx="26">
                  <c:v>38442</c:v>
                </c:pt>
                <c:pt idx="27">
                  <c:v>38472</c:v>
                </c:pt>
                <c:pt idx="28">
                  <c:v>38503</c:v>
                </c:pt>
                <c:pt idx="29">
                  <c:v>38533</c:v>
                </c:pt>
                <c:pt idx="30">
                  <c:v>38564</c:v>
                </c:pt>
                <c:pt idx="31">
                  <c:v>38595</c:v>
                </c:pt>
                <c:pt idx="32">
                  <c:v>38625</c:v>
                </c:pt>
                <c:pt idx="33">
                  <c:v>38656</c:v>
                </c:pt>
                <c:pt idx="34">
                  <c:v>38686</c:v>
                </c:pt>
                <c:pt idx="35">
                  <c:v>38717</c:v>
                </c:pt>
                <c:pt idx="36">
                  <c:v>38748</c:v>
                </c:pt>
                <c:pt idx="37">
                  <c:v>38776</c:v>
                </c:pt>
                <c:pt idx="38">
                  <c:v>38807</c:v>
                </c:pt>
                <c:pt idx="39">
                  <c:v>38837</c:v>
                </c:pt>
                <c:pt idx="40">
                  <c:v>38868</c:v>
                </c:pt>
                <c:pt idx="41">
                  <c:v>38898</c:v>
                </c:pt>
                <c:pt idx="42">
                  <c:v>38929</c:v>
                </c:pt>
                <c:pt idx="43">
                  <c:v>38960</c:v>
                </c:pt>
                <c:pt idx="44">
                  <c:v>38990</c:v>
                </c:pt>
                <c:pt idx="45">
                  <c:v>39021</c:v>
                </c:pt>
                <c:pt idx="46">
                  <c:v>39051</c:v>
                </c:pt>
                <c:pt idx="47">
                  <c:v>39082</c:v>
                </c:pt>
                <c:pt idx="48">
                  <c:v>39113</c:v>
                </c:pt>
                <c:pt idx="49">
                  <c:v>39141</c:v>
                </c:pt>
                <c:pt idx="50">
                  <c:v>39172</c:v>
                </c:pt>
                <c:pt idx="51">
                  <c:v>39202</c:v>
                </c:pt>
                <c:pt idx="52">
                  <c:v>39233</c:v>
                </c:pt>
                <c:pt idx="53">
                  <c:v>39263</c:v>
                </c:pt>
                <c:pt idx="54">
                  <c:v>39294</c:v>
                </c:pt>
                <c:pt idx="55">
                  <c:v>39325</c:v>
                </c:pt>
                <c:pt idx="56">
                  <c:v>39355</c:v>
                </c:pt>
                <c:pt idx="57">
                  <c:v>39386</c:v>
                </c:pt>
                <c:pt idx="58">
                  <c:v>39416</c:v>
                </c:pt>
                <c:pt idx="59">
                  <c:v>39447</c:v>
                </c:pt>
                <c:pt idx="60">
                  <c:v>39478</c:v>
                </c:pt>
                <c:pt idx="61">
                  <c:v>39507</c:v>
                </c:pt>
                <c:pt idx="62">
                  <c:v>39538</c:v>
                </c:pt>
                <c:pt idx="63">
                  <c:v>39568</c:v>
                </c:pt>
                <c:pt idx="64">
                  <c:v>39599</c:v>
                </c:pt>
                <c:pt idx="65">
                  <c:v>39629</c:v>
                </c:pt>
                <c:pt idx="66">
                  <c:v>39660</c:v>
                </c:pt>
                <c:pt idx="67">
                  <c:v>39691</c:v>
                </c:pt>
                <c:pt idx="68">
                  <c:v>39721</c:v>
                </c:pt>
                <c:pt idx="69">
                  <c:v>39752</c:v>
                </c:pt>
                <c:pt idx="70">
                  <c:v>39782</c:v>
                </c:pt>
                <c:pt idx="71">
                  <c:v>39813</c:v>
                </c:pt>
                <c:pt idx="72">
                  <c:v>39844</c:v>
                </c:pt>
                <c:pt idx="73">
                  <c:v>39872</c:v>
                </c:pt>
                <c:pt idx="74">
                  <c:v>39903</c:v>
                </c:pt>
                <c:pt idx="75">
                  <c:v>39933</c:v>
                </c:pt>
                <c:pt idx="76">
                  <c:v>39964</c:v>
                </c:pt>
                <c:pt idx="77">
                  <c:v>39994</c:v>
                </c:pt>
                <c:pt idx="78">
                  <c:v>40025</c:v>
                </c:pt>
                <c:pt idx="79">
                  <c:v>40056</c:v>
                </c:pt>
                <c:pt idx="80">
                  <c:v>40086</c:v>
                </c:pt>
                <c:pt idx="81">
                  <c:v>40117</c:v>
                </c:pt>
                <c:pt idx="82">
                  <c:v>40147</c:v>
                </c:pt>
                <c:pt idx="83">
                  <c:v>40178</c:v>
                </c:pt>
                <c:pt idx="84">
                  <c:v>40209</c:v>
                </c:pt>
                <c:pt idx="85">
                  <c:v>40237</c:v>
                </c:pt>
                <c:pt idx="86">
                  <c:v>40268</c:v>
                </c:pt>
                <c:pt idx="87">
                  <c:v>40298</c:v>
                </c:pt>
                <c:pt idx="88">
                  <c:v>40329</c:v>
                </c:pt>
                <c:pt idx="89">
                  <c:v>40359</c:v>
                </c:pt>
                <c:pt idx="90">
                  <c:v>40390</c:v>
                </c:pt>
                <c:pt idx="91">
                  <c:v>40421</c:v>
                </c:pt>
                <c:pt idx="92">
                  <c:v>40451</c:v>
                </c:pt>
                <c:pt idx="93">
                  <c:v>40482</c:v>
                </c:pt>
                <c:pt idx="94">
                  <c:v>40512</c:v>
                </c:pt>
                <c:pt idx="95">
                  <c:v>40543</c:v>
                </c:pt>
                <c:pt idx="96">
                  <c:v>40574</c:v>
                </c:pt>
                <c:pt idx="97">
                  <c:v>40602</c:v>
                </c:pt>
                <c:pt idx="98">
                  <c:v>40633</c:v>
                </c:pt>
                <c:pt idx="99">
                  <c:v>40663</c:v>
                </c:pt>
                <c:pt idx="100">
                  <c:v>40694</c:v>
                </c:pt>
                <c:pt idx="101">
                  <c:v>40724</c:v>
                </c:pt>
                <c:pt idx="102">
                  <c:v>40755</c:v>
                </c:pt>
                <c:pt idx="103">
                  <c:v>40786</c:v>
                </c:pt>
                <c:pt idx="104">
                  <c:v>40816</c:v>
                </c:pt>
                <c:pt idx="105">
                  <c:v>40847</c:v>
                </c:pt>
                <c:pt idx="106">
                  <c:v>40877</c:v>
                </c:pt>
                <c:pt idx="107">
                  <c:v>40908</c:v>
                </c:pt>
                <c:pt idx="108">
                  <c:v>40939</c:v>
                </c:pt>
                <c:pt idx="109">
                  <c:v>40968</c:v>
                </c:pt>
                <c:pt idx="110">
                  <c:v>40999</c:v>
                </c:pt>
                <c:pt idx="111">
                  <c:v>41029</c:v>
                </c:pt>
                <c:pt idx="112">
                  <c:v>41060</c:v>
                </c:pt>
                <c:pt idx="113">
                  <c:v>41090</c:v>
                </c:pt>
                <c:pt idx="114">
                  <c:v>41121</c:v>
                </c:pt>
                <c:pt idx="115">
                  <c:v>41152</c:v>
                </c:pt>
                <c:pt idx="116">
                  <c:v>41182</c:v>
                </c:pt>
                <c:pt idx="117">
                  <c:v>41213</c:v>
                </c:pt>
                <c:pt idx="118">
                  <c:v>41243</c:v>
                </c:pt>
                <c:pt idx="119">
                  <c:v>41274</c:v>
                </c:pt>
                <c:pt idx="120">
                  <c:v>41305</c:v>
                </c:pt>
                <c:pt idx="121">
                  <c:v>41333</c:v>
                </c:pt>
                <c:pt idx="122">
                  <c:v>41364</c:v>
                </c:pt>
                <c:pt idx="123">
                  <c:v>41394</c:v>
                </c:pt>
                <c:pt idx="124">
                  <c:v>41425</c:v>
                </c:pt>
                <c:pt idx="125">
                  <c:v>41455</c:v>
                </c:pt>
                <c:pt idx="126">
                  <c:v>41486</c:v>
                </c:pt>
                <c:pt idx="127">
                  <c:v>41517</c:v>
                </c:pt>
                <c:pt idx="128">
                  <c:v>41547</c:v>
                </c:pt>
                <c:pt idx="129">
                  <c:v>41578</c:v>
                </c:pt>
                <c:pt idx="130">
                  <c:v>41608</c:v>
                </c:pt>
                <c:pt idx="131">
                  <c:v>41639</c:v>
                </c:pt>
                <c:pt idx="132">
                  <c:v>41670</c:v>
                </c:pt>
                <c:pt idx="133">
                  <c:v>41698</c:v>
                </c:pt>
                <c:pt idx="134">
                  <c:v>41729</c:v>
                </c:pt>
                <c:pt idx="135">
                  <c:v>41759</c:v>
                </c:pt>
                <c:pt idx="136">
                  <c:v>41790</c:v>
                </c:pt>
                <c:pt idx="137">
                  <c:v>41820</c:v>
                </c:pt>
                <c:pt idx="138">
                  <c:v>41851</c:v>
                </c:pt>
                <c:pt idx="139">
                  <c:v>41882</c:v>
                </c:pt>
                <c:pt idx="140">
                  <c:v>41912</c:v>
                </c:pt>
                <c:pt idx="141">
                  <c:v>41943</c:v>
                </c:pt>
                <c:pt idx="142">
                  <c:v>41973</c:v>
                </c:pt>
                <c:pt idx="143">
                  <c:v>42004</c:v>
                </c:pt>
                <c:pt idx="144">
                  <c:v>42035</c:v>
                </c:pt>
                <c:pt idx="145">
                  <c:v>42063</c:v>
                </c:pt>
                <c:pt idx="146">
                  <c:v>42094</c:v>
                </c:pt>
                <c:pt idx="147">
                  <c:v>42124</c:v>
                </c:pt>
                <c:pt idx="148">
                  <c:v>42155</c:v>
                </c:pt>
                <c:pt idx="149">
                  <c:v>42185</c:v>
                </c:pt>
                <c:pt idx="150">
                  <c:v>42216</c:v>
                </c:pt>
                <c:pt idx="151">
                  <c:v>42247</c:v>
                </c:pt>
                <c:pt idx="152">
                  <c:v>42277</c:v>
                </c:pt>
                <c:pt idx="153">
                  <c:v>42308</c:v>
                </c:pt>
                <c:pt idx="154">
                  <c:v>42338</c:v>
                </c:pt>
                <c:pt idx="155">
                  <c:v>42369</c:v>
                </c:pt>
                <c:pt idx="156">
                  <c:v>42400</c:v>
                </c:pt>
                <c:pt idx="157">
                  <c:v>42429</c:v>
                </c:pt>
                <c:pt idx="158">
                  <c:v>42460</c:v>
                </c:pt>
                <c:pt idx="159">
                  <c:v>42490</c:v>
                </c:pt>
                <c:pt idx="160">
                  <c:v>42521</c:v>
                </c:pt>
                <c:pt idx="161">
                  <c:v>42551</c:v>
                </c:pt>
                <c:pt idx="162">
                  <c:v>42582</c:v>
                </c:pt>
                <c:pt idx="163">
                  <c:v>42613</c:v>
                </c:pt>
                <c:pt idx="164">
                  <c:v>42643</c:v>
                </c:pt>
                <c:pt idx="165">
                  <c:v>42674</c:v>
                </c:pt>
                <c:pt idx="166">
                  <c:v>42704</c:v>
                </c:pt>
                <c:pt idx="167">
                  <c:v>42735</c:v>
                </c:pt>
                <c:pt idx="168">
                  <c:v>42766</c:v>
                </c:pt>
                <c:pt idx="169">
                  <c:v>42794</c:v>
                </c:pt>
                <c:pt idx="170">
                  <c:v>42825</c:v>
                </c:pt>
                <c:pt idx="171">
                  <c:v>42855</c:v>
                </c:pt>
                <c:pt idx="172">
                  <c:v>42886</c:v>
                </c:pt>
                <c:pt idx="173">
                  <c:v>42916</c:v>
                </c:pt>
                <c:pt idx="174">
                  <c:v>42947</c:v>
                </c:pt>
                <c:pt idx="175">
                  <c:v>42978</c:v>
                </c:pt>
                <c:pt idx="176">
                  <c:v>43008</c:v>
                </c:pt>
                <c:pt idx="177">
                  <c:v>43039</c:v>
                </c:pt>
                <c:pt idx="178">
                  <c:v>43069</c:v>
                </c:pt>
                <c:pt idx="179">
                  <c:v>43100</c:v>
                </c:pt>
                <c:pt idx="180">
                  <c:v>43131</c:v>
                </c:pt>
                <c:pt idx="181">
                  <c:v>43159</c:v>
                </c:pt>
                <c:pt idx="182">
                  <c:v>43190</c:v>
                </c:pt>
                <c:pt idx="183">
                  <c:v>43220</c:v>
                </c:pt>
                <c:pt idx="184">
                  <c:v>43251</c:v>
                </c:pt>
                <c:pt idx="185">
                  <c:v>43281</c:v>
                </c:pt>
                <c:pt idx="186">
                  <c:v>43312</c:v>
                </c:pt>
                <c:pt idx="187">
                  <c:v>43343</c:v>
                </c:pt>
                <c:pt idx="188">
                  <c:v>43373</c:v>
                </c:pt>
                <c:pt idx="189">
                  <c:v>43404</c:v>
                </c:pt>
                <c:pt idx="190">
                  <c:v>43434</c:v>
                </c:pt>
                <c:pt idx="191">
                  <c:v>43465</c:v>
                </c:pt>
                <c:pt idx="192">
                  <c:v>43496</c:v>
                </c:pt>
                <c:pt idx="193">
                  <c:v>43524</c:v>
                </c:pt>
                <c:pt idx="194">
                  <c:v>43555</c:v>
                </c:pt>
                <c:pt idx="195">
                  <c:v>43585</c:v>
                </c:pt>
                <c:pt idx="196">
                  <c:v>43616</c:v>
                </c:pt>
                <c:pt idx="197">
                  <c:v>43646</c:v>
                </c:pt>
                <c:pt idx="198">
                  <c:v>43677</c:v>
                </c:pt>
                <c:pt idx="199">
                  <c:v>43708</c:v>
                </c:pt>
                <c:pt idx="200">
                  <c:v>43738</c:v>
                </c:pt>
                <c:pt idx="201">
                  <c:v>43769</c:v>
                </c:pt>
                <c:pt idx="202">
                  <c:v>43799</c:v>
                </c:pt>
                <c:pt idx="203">
                  <c:v>43830</c:v>
                </c:pt>
                <c:pt idx="204">
                  <c:v>43861</c:v>
                </c:pt>
                <c:pt idx="205">
                  <c:v>43890</c:v>
                </c:pt>
                <c:pt idx="206">
                  <c:v>43921</c:v>
                </c:pt>
                <c:pt idx="207">
                  <c:v>43951</c:v>
                </c:pt>
              </c:numCache>
            </c:numRef>
          </c:cat>
          <c:val>
            <c:numRef>
              <c:f>Active_v_BM!$W$2:$W$211</c:f>
              <c:numCache>
                <c:formatCode>0%</c:formatCode>
                <c:ptCount val="210"/>
                <c:pt idx="0">
                  <c:v>1.7748424925517092E-2</c:v>
                </c:pt>
                <c:pt idx="1">
                  <c:v>7.8709430014253789E-4</c:v>
                </c:pt>
                <c:pt idx="2">
                  <c:v>7.8612707162262763E-3</c:v>
                </c:pt>
                <c:pt idx="3">
                  <c:v>-1.7092106422271491E-2</c:v>
                </c:pt>
                <c:pt idx="4">
                  <c:v>2.4023646960557588E-3</c:v>
                </c:pt>
                <c:pt idx="5">
                  <c:v>5.0362328874052509E-2</c:v>
                </c:pt>
                <c:pt idx="6">
                  <c:v>3.8916424783086434E-2</c:v>
                </c:pt>
                <c:pt idx="7">
                  <c:v>5.6290270329817316E-2</c:v>
                </c:pt>
                <c:pt idx="8">
                  <c:v>4.5658938346625766E-2</c:v>
                </c:pt>
                <c:pt idx="9">
                  <c:v>5.3532053105959709E-2</c:v>
                </c:pt>
                <c:pt idx="10">
                  <c:v>8.2930042076582278E-2</c:v>
                </c:pt>
                <c:pt idx="11">
                  <c:v>0.10056040139201877</c:v>
                </c:pt>
                <c:pt idx="12">
                  <c:v>0.10796780744188167</c:v>
                </c:pt>
                <c:pt idx="13">
                  <c:v>0.1020119973937354</c:v>
                </c:pt>
                <c:pt idx="14">
                  <c:v>0.10794545370340658</c:v>
                </c:pt>
                <c:pt idx="15">
                  <c:v>0.14076270406249131</c:v>
                </c:pt>
                <c:pt idx="16">
                  <c:v>0.11089746005393059</c:v>
                </c:pt>
                <c:pt idx="17">
                  <c:v>9.1213246543470072E-2</c:v>
                </c:pt>
                <c:pt idx="18">
                  <c:v>0.10324781786236104</c:v>
                </c:pt>
                <c:pt idx="19">
                  <c:v>0.12505429893054193</c:v>
                </c:pt>
                <c:pt idx="20">
                  <c:v>0.1345855630040893</c:v>
                </c:pt>
                <c:pt idx="21">
                  <c:v>0.16497448859419966</c:v>
                </c:pt>
                <c:pt idx="22">
                  <c:v>0.16106491571859016</c:v>
                </c:pt>
                <c:pt idx="23">
                  <c:v>0.15845917453671116</c:v>
                </c:pt>
                <c:pt idx="24">
                  <c:v>0.14023151442854792</c:v>
                </c:pt>
                <c:pt idx="25">
                  <c:v>0.14734572776264893</c:v>
                </c:pt>
                <c:pt idx="26">
                  <c:v>0.14838442224615978</c:v>
                </c:pt>
                <c:pt idx="27">
                  <c:v>0.13655158105822274</c:v>
                </c:pt>
                <c:pt idx="28">
                  <c:v>0.10987139348250441</c:v>
                </c:pt>
                <c:pt idx="29">
                  <c:v>0.13558897667793701</c:v>
                </c:pt>
                <c:pt idx="30">
                  <c:v>0.16147206266962627</c:v>
                </c:pt>
                <c:pt idx="31">
                  <c:v>0.23212288661235997</c:v>
                </c:pt>
                <c:pt idx="32">
                  <c:v>0.22386240094336385</c:v>
                </c:pt>
                <c:pt idx="33">
                  <c:v>0.26578449057325415</c:v>
                </c:pt>
                <c:pt idx="34">
                  <c:v>0.25519099690408936</c:v>
                </c:pt>
                <c:pt idx="35">
                  <c:v>0.2531057774779879</c:v>
                </c:pt>
                <c:pt idx="36">
                  <c:v>0.29483292171254571</c:v>
                </c:pt>
                <c:pt idx="37">
                  <c:v>0.35054861815099536</c:v>
                </c:pt>
                <c:pt idx="38">
                  <c:v>0.36370536641255119</c:v>
                </c:pt>
                <c:pt idx="39">
                  <c:v>0.4253635764290849</c:v>
                </c:pt>
                <c:pt idx="40">
                  <c:v>0.43974497814931479</c:v>
                </c:pt>
                <c:pt idx="41">
                  <c:v>0.37255259939203644</c:v>
                </c:pt>
                <c:pt idx="42">
                  <c:v>0.38750927426615772</c:v>
                </c:pt>
                <c:pt idx="43">
                  <c:v>0.36671919777684081</c:v>
                </c:pt>
                <c:pt idx="44">
                  <c:v>0.36632417642557291</c:v>
                </c:pt>
                <c:pt idx="45">
                  <c:v>0.37561791538202677</c:v>
                </c:pt>
                <c:pt idx="46">
                  <c:v>0.36059094993747337</c:v>
                </c:pt>
                <c:pt idx="47">
                  <c:v>0.36406985552526933</c:v>
                </c:pt>
                <c:pt idx="48">
                  <c:v>0.36049727681445864</c:v>
                </c:pt>
                <c:pt idx="49">
                  <c:v>0.35797128784065047</c:v>
                </c:pt>
                <c:pt idx="50">
                  <c:v>0.36843191866378699</c:v>
                </c:pt>
                <c:pt idx="51">
                  <c:v>0.38257548476190739</c:v>
                </c:pt>
                <c:pt idx="52">
                  <c:v>0.4048150285065133</c:v>
                </c:pt>
                <c:pt idx="53">
                  <c:v>0.41301911813183967</c:v>
                </c:pt>
                <c:pt idx="54">
                  <c:v>0.40230929171500862</c:v>
                </c:pt>
                <c:pt idx="55">
                  <c:v>0.3959826786755416</c:v>
                </c:pt>
                <c:pt idx="56">
                  <c:v>0.36929010045011013</c:v>
                </c:pt>
                <c:pt idx="57">
                  <c:v>0.36786291601394971</c:v>
                </c:pt>
                <c:pt idx="58">
                  <c:v>0.36354151865692241</c:v>
                </c:pt>
                <c:pt idx="59">
                  <c:v>0.30117547174709314</c:v>
                </c:pt>
                <c:pt idx="60">
                  <c:v>0.29002403705329494</c:v>
                </c:pt>
                <c:pt idx="61">
                  <c:v>0.24037189659753544</c:v>
                </c:pt>
                <c:pt idx="62">
                  <c:v>0.27130133826325586</c:v>
                </c:pt>
                <c:pt idx="63">
                  <c:v>0.2763314357341915</c:v>
                </c:pt>
                <c:pt idx="64">
                  <c:v>0.29741678062690724</c:v>
                </c:pt>
                <c:pt idx="65">
                  <c:v>0.27575229572716453</c:v>
                </c:pt>
                <c:pt idx="66">
                  <c:v>0.2453216437392034</c:v>
                </c:pt>
                <c:pt idx="67">
                  <c:v>0.18247998748069394</c:v>
                </c:pt>
                <c:pt idx="68">
                  <c:v>0.187092608947383</c:v>
                </c:pt>
                <c:pt idx="69">
                  <c:v>0.11969530966995445</c:v>
                </c:pt>
                <c:pt idx="70">
                  <c:v>9.1340270357116671E-2</c:v>
                </c:pt>
                <c:pt idx="71">
                  <c:v>7.6879933393302347E-2</c:v>
                </c:pt>
                <c:pt idx="72">
                  <c:v>6.3188597397836554E-2</c:v>
                </c:pt>
                <c:pt idx="73">
                  <c:v>2.4549693849819754E-2</c:v>
                </c:pt>
                <c:pt idx="74">
                  <c:v>-3.3783588129144837E-3</c:v>
                </c:pt>
                <c:pt idx="75">
                  <c:v>4.4623266404952844E-4</c:v>
                </c:pt>
                <c:pt idx="76">
                  <c:v>5.3194020119562424E-4</c:v>
                </c:pt>
                <c:pt idx="77">
                  <c:v>3.5293578175136453E-2</c:v>
                </c:pt>
                <c:pt idx="78">
                  <c:v>3.4067707139944226E-2</c:v>
                </c:pt>
                <c:pt idx="79">
                  <c:v>6.3387420932075944E-2</c:v>
                </c:pt>
                <c:pt idx="80">
                  <c:v>5.961446905681056E-2</c:v>
                </c:pt>
                <c:pt idx="81">
                  <c:v>5.4912680231634425E-2</c:v>
                </c:pt>
                <c:pt idx="82">
                  <c:v>5.5627749692164663E-2</c:v>
                </c:pt>
                <c:pt idx="83">
                  <c:v>3.7115922713456095E-2</c:v>
                </c:pt>
                <c:pt idx="84">
                  <c:v>3.0449986027715648E-2</c:v>
                </c:pt>
                <c:pt idx="85">
                  <c:v>1.2241206087886036E-2</c:v>
                </c:pt>
                <c:pt idx="86">
                  <c:v>1.1979383909509478E-2</c:v>
                </c:pt>
                <c:pt idx="87">
                  <c:v>1.6103386959847477E-2</c:v>
                </c:pt>
                <c:pt idx="88">
                  <c:v>2.3661260778944371E-3</c:v>
                </c:pt>
                <c:pt idx="89">
                  <c:v>-1.3658700497508058E-2</c:v>
                </c:pt>
                <c:pt idx="90">
                  <c:v>-1.2652160953696145E-2</c:v>
                </c:pt>
                <c:pt idx="91">
                  <c:v>6.8597112610651045E-3</c:v>
                </c:pt>
                <c:pt idx="92">
                  <c:v>-2.7280352968266364E-3</c:v>
                </c:pt>
                <c:pt idx="93">
                  <c:v>1.6087184514363972E-2</c:v>
                </c:pt>
                <c:pt idx="94">
                  <c:v>7.8264934906178141E-3</c:v>
                </c:pt>
                <c:pt idx="95">
                  <c:v>2.0172374865348175E-2</c:v>
                </c:pt>
                <c:pt idx="96">
                  <c:v>4.705217387956151E-2</c:v>
                </c:pt>
                <c:pt idx="97">
                  <c:v>7.012417650616154E-2</c:v>
                </c:pt>
                <c:pt idx="98">
                  <c:v>5.2844078619256996E-2</c:v>
                </c:pt>
                <c:pt idx="99">
                  <c:v>6.6787793907698401E-2</c:v>
                </c:pt>
                <c:pt idx="100">
                  <c:v>6.5528690502270504E-2</c:v>
                </c:pt>
                <c:pt idx="101">
                  <c:v>5.0307156026619726E-2</c:v>
                </c:pt>
                <c:pt idx="102">
                  <c:v>5.7755597323245533E-2</c:v>
                </c:pt>
                <c:pt idx="103">
                  <c:v>7.601831783288393E-2</c:v>
                </c:pt>
                <c:pt idx="104">
                  <c:v>6.5144217953897021E-2</c:v>
                </c:pt>
                <c:pt idx="105">
                  <c:v>9.9128876556711543E-2</c:v>
                </c:pt>
                <c:pt idx="106">
                  <c:v>0.1615055307456752</c:v>
                </c:pt>
                <c:pt idx="107">
                  <c:v>0.17082191024716575</c:v>
                </c:pt>
                <c:pt idx="108">
                  <c:v>0.15306676373113648</c:v>
                </c:pt>
                <c:pt idx="109">
                  <c:v>0.1789821475156923</c:v>
                </c:pt>
                <c:pt idx="110">
                  <c:v>0.22407994619696425</c:v>
                </c:pt>
                <c:pt idx="111">
                  <c:v>0.19255036021589245</c:v>
                </c:pt>
                <c:pt idx="112">
                  <c:v>0.18947907926228247</c:v>
                </c:pt>
                <c:pt idx="113">
                  <c:v>0.15038232244521832</c:v>
                </c:pt>
                <c:pt idx="114">
                  <c:v>0.15225238319405632</c:v>
                </c:pt>
                <c:pt idx="115">
                  <c:v>0.12369754726484339</c:v>
                </c:pt>
                <c:pt idx="116">
                  <c:v>0.11742299642247889</c:v>
                </c:pt>
                <c:pt idx="117">
                  <c:v>0.13634660091755546</c:v>
                </c:pt>
                <c:pt idx="118">
                  <c:v>0.13669358510237251</c:v>
                </c:pt>
                <c:pt idx="119">
                  <c:v>0.13634820368942535</c:v>
                </c:pt>
                <c:pt idx="120">
                  <c:v>0.13140005353189049</c:v>
                </c:pt>
                <c:pt idx="121">
                  <c:v>0.15927083743050174</c:v>
                </c:pt>
                <c:pt idx="122">
                  <c:v>0.14937743134258802</c:v>
                </c:pt>
                <c:pt idx="123">
                  <c:v>0.12858820330578336</c:v>
                </c:pt>
                <c:pt idx="124">
                  <c:v>0.11885138945696905</c:v>
                </c:pt>
                <c:pt idx="125">
                  <c:v>0.16507059236515326</c:v>
                </c:pt>
                <c:pt idx="126">
                  <c:v>0.15780209691124547</c:v>
                </c:pt>
                <c:pt idx="127">
                  <c:v>0.14360857512542358</c:v>
                </c:pt>
                <c:pt idx="128">
                  <c:v>0.16197906000201284</c:v>
                </c:pt>
                <c:pt idx="129">
                  <c:v>0.14878049328181575</c:v>
                </c:pt>
                <c:pt idx="130">
                  <c:v>0.15198364081050125</c:v>
                </c:pt>
                <c:pt idx="131">
                  <c:v>0.14144816601885835</c:v>
                </c:pt>
                <c:pt idx="132">
                  <c:v>0.13415570082969575</c:v>
                </c:pt>
                <c:pt idx="133">
                  <c:v>0.13867625576797837</c:v>
                </c:pt>
                <c:pt idx="134">
                  <c:v>0.14427136341342711</c:v>
                </c:pt>
                <c:pt idx="135">
                  <c:v>0.15165454661227751</c:v>
                </c:pt>
                <c:pt idx="136">
                  <c:v>0.15529622155704348</c:v>
                </c:pt>
                <c:pt idx="137">
                  <c:v>0.16100042953821847</c:v>
                </c:pt>
                <c:pt idx="138">
                  <c:v>0.17336307258819866</c:v>
                </c:pt>
                <c:pt idx="139">
                  <c:v>0.18480294444977585</c:v>
                </c:pt>
                <c:pt idx="140">
                  <c:v>0.18579992309066967</c:v>
                </c:pt>
                <c:pt idx="141">
                  <c:v>0.18432218993539901</c:v>
                </c:pt>
                <c:pt idx="142">
                  <c:v>0.15562745245153337</c:v>
                </c:pt>
                <c:pt idx="143">
                  <c:v>0.15992957266966823</c:v>
                </c:pt>
                <c:pt idx="144">
                  <c:v>0.154919611198373</c:v>
                </c:pt>
                <c:pt idx="145">
                  <c:v>0.1526537084347383</c:v>
                </c:pt>
                <c:pt idx="146">
                  <c:v>0.1538454295300194</c:v>
                </c:pt>
                <c:pt idx="147">
                  <c:v>0.14463355656013832</c:v>
                </c:pt>
                <c:pt idx="148">
                  <c:v>0.15039426112661786</c:v>
                </c:pt>
                <c:pt idx="149">
                  <c:v>0.14803209492554154</c:v>
                </c:pt>
                <c:pt idx="150">
                  <c:v>0.15714769673176754</c:v>
                </c:pt>
                <c:pt idx="151">
                  <c:v>0.14551782790516576</c:v>
                </c:pt>
                <c:pt idx="152">
                  <c:v>0.12983337710450138</c:v>
                </c:pt>
                <c:pt idx="153">
                  <c:v>0.12376848693232562</c:v>
                </c:pt>
                <c:pt idx="154">
                  <c:v>0.13355532934350478</c:v>
                </c:pt>
                <c:pt idx="155">
                  <c:v>0.11201425416773814</c:v>
                </c:pt>
                <c:pt idx="156">
                  <c:v>8.822294068283687E-2</c:v>
                </c:pt>
                <c:pt idx="157">
                  <c:v>7.4102902933243397E-2</c:v>
                </c:pt>
                <c:pt idx="158">
                  <c:v>9.4023439936754161E-2</c:v>
                </c:pt>
                <c:pt idx="159">
                  <c:v>0.11653076502832516</c:v>
                </c:pt>
                <c:pt idx="160">
                  <c:v>0.11789160069192117</c:v>
                </c:pt>
                <c:pt idx="161">
                  <c:v>9.5587747442950399E-2</c:v>
                </c:pt>
                <c:pt idx="162">
                  <c:v>0.10968385066673147</c:v>
                </c:pt>
                <c:pt idx="163">
                  <c:v>0.10471590952194054</c:v>
                </c:pt>
                <c:pt idx="164">
                  <c:v>9.5373052807827596E-2</c:v>
                </c:pt>
                <c:pt idx="165">
                  <c:v>7.572410803628582E-2</c:v>
                </c:pt>
                <c:pt idx="166">
                  <c:v>5.2535048588285393E-2</c:v>
                </c:pt>
                <c:pt idx="167">
                  <c:v>5.6936057374382565E-2</c:v>
                </c:pt>
                <c:pt idx="168">
                  <c:v>4.9933343646704986E-2</c:v>
                </c:pt>
                <c:pt idx="169">
                  <c:v>7.4822065653059933E-2</c:v>
                </c:pt>
                <c:pt idx="170">
                  <c:v>5.4279513247943001E-2</c:v>
                </c:pt>
                <c:pt idx="171">
                  <c:v>4.5362010103330186E-2</c:v>
                </c:pt>
                <c:pt idx="172">
                  <c:v>4.4359663848493547E-2</c:v>
                </c:pt>
                <c:pt idx="173">
                  <c:v>3.5403892672033477E-2</c:v>
                </c:pt>
                <c:pt idx="174">
                  <c:v>1.6771065726413126E-2</c:v>
                </c:pt>
                <c:pt idx="175">
                  <c:v>2.7615185651999941E-2</c:v>
                </c:pt>
                <c:pt idx="176">
                  <c:v>3.4349127052640482E-2</c:v>
                </c:pt>
                <c:pt idx="177">
                  <c:v>3.8886317327726294E-2</c:v>
                </c:pt>
                <c:pt idx="178">
                  <c:v>5.3224320054370944E-2</c:v>
                </c:pt>
                <c:pt idx="179">
                  <c:v>5.3131020388138661E-2</c:v>
                </c:pt>
                <c:pt idx="180">
                  <c:v>5.2175587596026252E-2</c:v>
                </c:pt>
                <c:pt idx="181">
                  <c:v>4.4010916366317709E-2</c:v>
                </c:pt>
                <c:pt idx="182">
                  <c:v>2.507736543614647E-2</c:v>
                </c:pt>
                <c:pt idx="183">
                  <c:v>1.8195618432726879E-2</c:v>
                </c:pt>
                <c:pt idx="184">
                  <c:v>1.184866120199457E-2</c:v>
                </c:pt>
                <c:pt idx="185">
                  <c:v>1.0694807399599826E-2</c:v>
                </c:pt>
                <c:pt idx="186">
                  <c:v>2.0383632771751869E-2</c:v>
                </c:pt>
                <c:pt idx="187">
                  <c:v>2.2845995485570203E-2</c:v>
                </c:pt>
                <c:pt idx="188">
                  <c:v>4.0544638163323876E-2</c:v>
                </c:pt>
                <c:pt idx="189">
                  <c:v>3.0991993511471749E-2</c:v>
                </c:pt>
                <c:pt idx="190">
                  <c:v>-6.0430291153340532E-3</c:v>
                </c:pt>
                <c:pt idx="191">
                  <c:v>-8.9059232466649485E-3</c:v>
                </c:pt>
                <c:pt idx="192">
                  <c:v>-3.9125243402260423E-4</c:v>
                </c:pt>
                <c:pt idx="193">
                  <c:v>2.5245399097173937E-2</c:v>
                </c:pt>
                <c:pt idx="194">
                  <c:v>2.9075842883727276E-2</c:v>
                </c:pt>
                <c:pt idx="195">
                  <c:v>2.4870705679232552E-2</c:v>
                </c:pt>
                <c:pt idx="196">
                  <c:v>3.5743903725364179E-2</c:v>
                </c:pt>
                <c:pt idx="197">
                  <c:v>6.9409959327553228E-3</c:v>
                </c:pt>
                <c:pt idx="198">
                  <c:v>2.6547069774215171E-2</c:v>
                </c:pt>
                <c:pt idx="199">
                  <c:v>1.0313425767461748E-2</c:v>
                </c:pt>
                <c:pt idx="200">
                  <c:v>6.7358311783300984E-3</c:v>
                </c:pt>
                <c:pt idx="201">
                  <c:v>1.17339735142028E-2</c:v>
                </c:pt>
                <c:pt idx="202">
                  <c:v>3.6003195494884066E-2</c:v>
                </c:pt>
                <c:pt idx="203">
                  <c:v>3.3028658210564332E-2</c:v>
                </c:pt>
                <c:pt idx="204">
                  <c:v>4.2094740633483507E-2</c:v>
                </c:pt>
                <c:pt idx="205">
                  <c:v>2.4750594388171399E-2</c:v>
                </c:pt>
                <c:pt idx="206">
                  <c:v>1.4778319645432081E-3</c:v>
                </c:pt>
                <c:pt idx="207">
                  <c:v>-5.5417346186363847E-2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315-4860-AFF1-526EFD0379F9}"/>
            </c:ext>
          </c:extLst>
        </c:ser>
        <c:ser>
          <c:idx val="5"/>
          <c:order val="5"/>
          <c:tx>
            <c:strRef>
              <c:f>Active_v_BM!$X$1</c:f>
              <c:strCache>
                <c:ptCount val="1"/>
                <c:pt idx="0">
                  <c:v>Bottom Decile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Active_v_BM!$A$2:$A$211</c:f>
              <c:numCache>
                <c:formatCode>m/d/yyyy</c:formatCode>
                <c:ptCount val="210"/>
                <c:pt idx="0">
                  <c:v>37652</c:v>
                </c:pt>
                <c:pt idx="1">
                  <c:v>37680</c:v>
                </c:pt>
                <c:pt idx="2">
                  <c:v>37711</c:v>
                </c:pt>
                <c:pt idx="3">
                  <c:v>37741</c:v>
                </c:pt>
                <c:pt idx="4">
                  <c:v>37772</c:v>
                </c:pt>
                <c:pt idx="5">
                  <c:v>37802</c:v>
                </c:pt>
                <c:pt idx="6">
                  <c:v>37833</c:v>
                </c:pt>
                <c:pt idx="7">
                  <c:v>37864</c:v>
                </c:pt>
                <c:pt idx="8">
                  <c:v>37894</c:v>
                </c:pt>
                <c:pt idx="9">
                  <c:v>37925</c:v>
                </c:pt>
                <c:pt idx="10">
                  <c:v>37955</c:v>
                </c:pt>
                <c:pt idx="11">
                  <c:v>37986</c:v>
                </c:pt>
                <c:pt idx="12">
                  <c:v>38017</c:v>
                </c:pt>
                <c:pt idx="13">
                  <c:v>38046</c:v>
                </c:pt>
                <c:pt idx="14">
                  <c:v>38077</c:v>
                </c:pt>
                <c:pt idx="15">
                  <c:v>38107</c:v>
                </c:pt>
                <c:pt idx="16">
                  <c:v>38138</c:v>
                </c:pt>
                <c:pt idx="17">
                  <c:v>38168</c:v>
                </c:pt>
                <c:pt idx="18">
                  <c:v>38199</c:v>
                </c:pt>
                <c:pt idx="19">
                  <c:v>38230</c:v>
                </c:pt>
                <c:pt idx="20">
                  <c:v>38260</c:v>
                </c:pt>
                <c:pt idx="21">
                  <c:v>38291</c:v>
                </c:pt>
                <c:pt idx="22">
                  <c:v>38321</c:v>
                </c:pt>
                <c:pt idx="23">
                  <c:v>38352</c:v>
                </c:pt>
                <c:pt idx="24">
                  <c:v>38383</c:v>
                </c:pt>
                <c:pt idx="25">
                  <c:v>38411</c:v>
                </c:pt>
                <c:pt idx="26">
                  <c:v>38442</c:v>
                </c:pt>
                <c:pt idx="27">
                  <c:v>38472</c:v>
                </c:pt>
                <c:pt idx="28">
                  <c:v>38503</c:v>
                </c:pt>
                <c:pt idx="29">
                  <c:v>38533</c:v>
                </c:pt>
                <c:pt idx="30">
                  <c:v>38564</c:v>
                </c:pt>
                <c:pt idx="31">
                  <c:v>38595</c:v>
                </c:pt>
                <c:pt idx="32">
                  <c:v>38625</c:v>
                </c:pt>
                <c:pt idx="33">
                  <c:v>38656</c:v>
                </c:pt>
                <c:pt idx="34">
                  <c:v>38686</c:v>
                </c:pt>
                <c:pt idx="35">
                  <c:v>38717</c:v>
                </c:pt>
                <c:pt idx="36">
                  <c:v>38748</c:v>
                </c:pt>
                <c:pt idx="37">
                  <c:v>38776</c:v>
                </c:pt>
                <c:pt idx="38">
                  <c:v>38807</c:v>
                </c:pt>
                <c:pt idx="39">
                  <c:v>38837</c:v>
                </c:pt>
                <c:pt idx="40">
                  <c:v>38868</c:v>
                </c:pt>
                <c:pt idx="41">
                  <c:v>38898</c:v>
                </c:pt>
                <c:pt idx="42">
                  <c:v>38929</c:v>
                </c:pt>
                <c:pt idx="43">
                  <c:v>38960</c:v>
                </c:pt>
                <c:pt idx="44">
                  <c:v>38990</c:v>
                </c:pt>
                <c:pt idx="45">
                  <c:v>39021</c:v>
                </c:pt>
                <c:pt idx="46">
                  <c:v>39051</c:v>
                </c:pt>
                <c:pt idx="47">
                  <c:v>39082</c:v>
                </c:pt>
                <c:pt idx="48">
                  <c:v>39113</c:v>
                </c:pt>
                <c:pt idx="49">
                  <c:v>39141</c:v>
                </c:pt>
                <c:pt idx="50">
                  <c:v>39172</c:v>
                </c:pt>
                <c:pt idx="51">
                  <c:v>39202</c:v>
                </c:pt>
                <c:pt idx="52">
                  <c:v>39233</c:v>
                </c:pt>
                <c:pt idx="53">
                  <c:v>39263</c:v>
                </c:pt>
                <c:pt idx="54">
                  <c:v>39294</c:v>
                </c:pt>
                <c:pt idx="55">
                  <c:v>39325</c:v>
                </c:pt>
                <c:pt idx="56">
                  <c:v>39355</c:v>
                </c:pt>
                <c:pt idx="57">
                  <c:v>39386</c:v>
                </c:pt>
                <c:pt idx="58">
                  <c:v>39416</c:v>
                </c:pt>
                <c:pt idx="59">
                  <c:v>39447</c:v>
                </c:pt>
                <c:pt idx="60">
                  <c:v>39478</c:v>
                </c:pt>
                <c:pt idx="61">
                  <c:v>39507</c:v>
                </c:pt>
                <c:pt idx="62">
                  <c:v>39538</c:v>
                </c:pt>
                <c:pt idx="63">
                  <c:v>39568</c:v>
                </c:pt>
                <c:pt idx="64">
                  <c:v>39599</c:v>
                </c:pt>
                <c:pt idx="65">
                  <c:v>39629</c:v>
                </c:pt>
                <c:pt idx="66">
                  <c:v>39660</c:v>
                </c:pt>
                <c:pt idx="67">
                  <c:v>39691</c:v>
                </c:pt>
                <c:pt idx="68">
                  <c:v>39721</c:v>
                </c:pt>
                <c:pt idx="69">
                  <c:v>39752</c:v>
                </c:pt>
                <c:pt idx="70">
                  <c:v>39782</c:v>
                </c:pt>
                <c:pt idx="71">
                  <c:v>39813</c:v>
                </c:pt>
                <c:pt idx="72">
                  <c:v>39844</c:v>
                </c:pt>
                <c:pt idx="73">
                  <c:v>39872</c:v>
                </c:pt>
                <c:pt idx="74">
                  <c:v>39903</c:v>
                </c:pt>
                <c:pt idx="75">
                  <c:v>39933</c:v>
                </c:pt>
                <c:pt idx="76">
                  <c:v>39964</c:v>
                </c:pt>
                <c:pt idx="77">
                  <c:v>39994</c:v>
                </c:pt>
                <c:pt idx="78">
                  <c:v>40025</c:v>
                </c:pt>
                <c:pt idx="79">
                  <c:v>40056</c:v>
                </c:pt>
                <c:pt idx="80">
                  <c:v>40086</c:v>
                </c:pt>
                <c:pt idx="81">
                  <c:v>40117</c:v>
                </c:pt>
                <c:pt idx="82">
                  <c:v>40147</c:v>
                </c:pt>
                <c:pt idx="83">
                  <c:v>40178</c:v>
                </c:pt>
                <c:pt idx="84">
                  <c:v>40209</c:v>
                </c:pt>
                <c:pt idx="85">
                  <c:v>40237</c:v>
                </c:pt>
                <c:pt idx="86">
                  <c:v>40268</c:v>
                </c:pt>
                <c:pt idx="87">
                  <c:v>40298</c:v>
                </c:pt>
                <c:pt idx="88">
                  <c:v>40329</c:v>
                </c:pt>
                <c:pt idx="89">
                  <c:v>40359</c:v>
                </c:pt>
                <c:pt idx="90">
                  <c:v>40390</c:v>
                </c:pt>
                <c:pt idx="91">
                  <c:v>40421</c:v>
                </c:pt>
                <c:pt idx="92">
                  <c:v>40451</c:v>
                </c:pt>
                <c:pt idx="93">
                  <c:v>40482</c:v>
                </c:pt>
                <c:pt idx="94">
                  <c:v>40512</c:v>
                </c:pt>
                <c:pt idx="95">
                  <c:v>40543</c:v>
                </c:pt>
                <c:pt idx="96">
                  <c:v>40574</c:v>
                </c:pt>
                <c:pt idx="97">
                  <c:v>40602</c:v>
                </c:pt>
                <c:pt idx="98">
                  <c:v>40633</c:v>
                </c:pt>
                <c:pt idx="99">
                  <c:v>40663</c:v>
                </c:pt>
                <c:pt idx="100">
                  <c:v>40694</c:v>
                </c:pt>
                <c:pt idx="101">
                  <c:v>40724</c:v>
                </c:pt>
                <c:pt idx="102">
                  <c:v>40755</c:v>
                </c:pt>
                <c:pt idx="103">
                  <c:v>40786</c:v>
                </c:pt>
                <c:pt idx="104">
                  <c:v>40816</c:v>
                </c:pt>
                <c:pt idx="105">
                  <c:v>40847</c:v>
                </c:pt>
                <c:pt idx="106">
                  <c:v>40877</c:v>
                </c:pt>
                <c:pt idx="107">
                  <c:v>40908</c:v>
                </c:pt>
                <c:pt idx="108">
                  <c:v>40939</c:v>
                </c:pt>
                <c:pt idx="109">
                  <c:v>40968</c:v>
                </c:pt>
                <c:pt idx="110">
                  <c:v>40999</c:v>
                </c:pt>
                <c:pt idx="111">
                  <c:v>41029</c:v>
                </c:pt>
                <c:pt idx="112">
                  <c:v>41060</c:v>
                </c:pt>
                <c:pt idx="113">
                  <c:v>41090</c:v>
                </c:pt>
                <c:pt idx="114">
                  <c:v>41121</c:v>
                </c:pt>
                <c:pt idx="115">
                  <c:v>41152</c:v>
                </c:pt>
                <c:pt idx="116">
                  <c:v>41182</c:v>
                </c:pt>
                <c:pt idx="117">
                  <c:v>41213</c:v>
                </c:pt>
                <c:pt idx="118">
                  <c:v>41243</c:v>
                </c:pt>
                <c:pt idx="119">
                  <c:v>41274</c:v>
                </c:pt>
                <c:pt idx="120">
                  <c:v>41305</c:v>
                </c:pt>
                <c:pt idx="121">
                  <c:v>41333</c:v>
                </c:pt>
                <c:pt idx="122">
                  <c:v>41364</c:v>
                </c:pt>
                <c:pt idx="123">
                  <c:v>41394</c:v>
                </c:pt>
                <c:pt idx="124">
                  <c:v>41425</c:v>
                </c:pt>
                <c:pt idx="125">
                  <c:v>41455</c:v>
                </c:pt>
                <c:pt idx="126">
                  <c:v>41486</c:v>
                </c:pt>
                <c:pt idx="127">
                  <c:v>41517</c:v>
                </c:pt>
                <c:pt idx="128">
                  <c:v>41547</c:v>
                </c:pt>
                <c:pt idx="129">
                  <c:v>41578</c:v>
                </c:pt>
                <c:pt idx="130">
                  <c:v>41608</c:v>
                </c:pt>
                <c:pt idx="131">
                  <c:v>41639</c:v>
                </c:pt>
                <c:pt idx="132">
                  <c:v>41670</c:v>
                </c:pt>
                <c:pt idx="133">
                  <c:v>41698</c:v>
                </c:pt>
                <c:pt idx="134">
                  <c:v>41729</c:v>
                </c:pt>
                <c:pt idx="135">
                  <c:v>41759</c:v>
                </c:pt>
                <c:pt idx="136">
                  <c:v>41790</c:v>
                </c:pt>
                <c:pt idx="137">
                  <c:v>41820</c:v>
                </c:pt>
                <c:pt idx="138">
                  <c:v>41851</c:v>
                </c:pt>
                <c:pt idx="139">
                  <c:v>41882</c:v>
                </c:pt>
                <c:pt idx="140">
                  <c:v>41912</c:v>
                </c:pt>
                <c:pt idx="141">
                  <c:v>41943</c:v>
                </c:pt>
                <c:pt idx="142">
                  <c:v>41973</c:v>
                </c:pt>
                <c:pt idx="143">
                  <c:v>42004</c:v>
                </c:pt>
                <c:pt idx="144">
                  <c:v>42035</c:v>
                </c:pt>
                <c:pt idx="145">
                  <c:v>42063</c:v>
                </c:pt>
                <c:pt idx="146">
                  <c:v>42094</c:v>
                </c:pt>
                <c:pt idx="147">
                  <c:v>42124</c:v>
                </c:pt>
                <c:pt idx="148">
                  <c:v>42155</c:v>
                </c:pt>
                <c:pt idx="149">
                  <c:v>42185</c:v>
                </c:pt>
                <c:pt idx="150">
                  <c:v>42216</c:v>
                </c:pt>
                <c:pt idx="151">
                  <c:v>42247</c:v>
                </c:pt>
                <c:pt idx="152">
                  <c:v>42277</c:v>
                </c:pt>
                <c:pt idx="153">
                  <c:v>42308</c:v>
                </c:pt>
                <c:pt idx="154">
                  <c:v>42338</c:v>
                </c:pt>
                <c:pt idx="155">
                  <c:v>42369</c:v>
                </c:pt>
                <c:pt idx="156">
                  <c:v>42400</c:v>
                </c:pt>
                <c:pt idx="157">
                  <c:v>42429</c:v>
                </c:pt>
                <c:pt idx="158">
                  <c:v>42460</c:v>
                </c:pt>
                <c:pt idx="159">
                  <c:v>42490</c:v>
                </c:pt>
                <c:pt idx="160">
                  <c:v>42521</c:v>
                </c:pt>
                <c:pt idx="161">
                  <c:v>42551</c:v>
                </c:pt>
                <c:pt idx="162">
                  <c:v>42582</c:v>
                </c:pt>
                <c:pt idx="163">
                  <c:v>42613</c:v>
                </c:pt>
                <c:pt idx="164">
                  <c:v>42643</c:v>
                </c:pt>
                <c:pt idx="165">
                  <c:v>42674</c:v>
                </c:pt>
                <c:pt idx="166">
                  <c:v>42704</c:v>
                </c:pt>
                <c:pt idx="167">
                  <c:v>42735</c:v>
                </c:pt>
                <c:pt idx="168">
                  <c:v>42766</c:v>
                </c:pt>
                <c:pt idx="169">
                  <c:v>42794</c:v>
                </c:pt>
                <c:pt idx="170">
                  <c:v>42825</c:v>
                </c:pt>
                <c:pt idx="171">
                  <c:v>42855</c:v>
                </c:pt>
                <c:pt idx="172">
                  <c:v>42886</c:v>
                </c:pt>
                <c:pt idx="173">
                  <c:v>42916</c:v>
                </c:pt>
                <c:pt idx="174">
                  <c:v>42947</c:v>
                </c:pt>
                <c:pt idx="175">
                  <c:v>42978</c:v>
                </c:pt>
                <c:pt idx="176">
                  <c:v>43008</c:v>
                </c:pt>
                <c:pt idx="177">
                  <c:v>43039</c:v>
                </c:pt>
                <c:pt idx="178">
                  <c:v>43069</c:v>
                </c:pt>
                <c:pt idx="179">
                  <c:v>43100</c:v>
                </c:pt>
                <c:pt idx="180">
                  <c:v>43131</c:v>
                </c:pt>
                <c:pt idx="181">
                  <c:v>43159</c:v>
                </c:pt>
                <c:pt idx="182">
                  <c:v>43190</c:v>
                </c:pt>
                <c:pt idx="183">
                  <c:v>43220</c:v>
                </c:pt>
                <c:pt idx="184">
                  <c:v>43251</c:v>
                </c:pt>
                <c:pt idx="185">
                  <c:v>43281</c:v>
                </c:pt>
                <c:pt idx="186">
                  <c:v>43312</c:v>
                </c:pt>
                <c:pt idx="187">
                  <c:v>43343</c:v>
                </c:pt>
                <c:pt idx="188">
                  <c:v>43373</c:v>
                </c:pt>
                <c:pt idx="189">
                  <c:v>43404</c:v>
                </c:pt>
                <c:pt idx="190">
                  <c:v>43434</c:v>
                </c:pt>
                <c:pt idx="191">
                  <c:v>43465</c:v>
                </c:pt>
                <c:pt idx="192">
                  <c:v>43496</c:v>
                </c:pt>
                <c:pt idx="193">
                  <c:v>43524</c:v>
                </c:pt>
                <c:pt idx="194">
                  <c:v>43555</c:v>
                </c:pt>
                <c:pt idx="195">
                  <c:v>43585</c:v>
                </c:pt>
                <c:pt idx="196">
                  <c:v>43616</c:v>
                </c:pt>
                <c:pt idx="197">
                  <c:v>43646</c:v>
                </c:pt>
                <c:pt idx="198">
                  <c:v>43677</c:v>
                </c:pt>
                <c:pt idx="199">
                  <c:v>43708</c:v>
                </c:pt>
                <c:pt idx="200">
                  <c:v>43738</c:v>
                </c:pt>
                <c:pt idx="201">
                  <c:v>43769</c:v>
                </c:pt>
                <c:pt idx="202">
                  <c:v>43799</c:v>
                </c:pt>
                <c:pt idx="203">
                  <c:v>43830</c:v>
                </c:pt>
                <c:pt idx="204">
                  <c:v>43861</c:v>
                </c:pt>
                <c:pt idx="205">
                  <c:v>43890</c:v>
                </c:pt>
                <c:pt idx="206">
                  <c:v>43921</c:v>
                </c:pt>
                <c:pt idx="207">
                  <c:v>43951</c:v>
                </c:pt>
              </c:numCache>
            </c:numRef>
          </c:cat>
          <c:val>
            <c:numRef>
              <c:f>Active_v_BM!$X$2:$X$211</c:f>
              <c:numCache>
                <c:formatCode>0%</c:formatCode>
                <c:ptCount val="210"/>
                <c:pt idx="0">
                  <c:v>1.2357335406928009E-2</c:v>
                </c:pt>
                <c:pt idx="1">
                  <c:v>-4.9115002724925937E-3</c:v>
                </c:pt>
                <c:pt idx="2">
                  <c:v>6.98662700567192E-3</c:v>
                </c:pt>
                <c:pt idx="3">
                  <c:v>-1.8692097053255117E-2</c:v>
                </c:pt>
                <c:pt idx="4">
                  <c:v>1.1117336095947672E-6</c:v>
                </c:pt>
                <c:pt idx="5">
                  <c:v>4.7011032572625247E-2</c:v>
                </c:pt>
                <c:pt idx="6">
                  <c:v>3.5122184496707037E-2</c:v>
                </c:pt>
                <c:pt idx="7">
                  <c:v>5.2174807084751931E-2</c:v>
                </c:pt>
                <c:pt idx="8">
                  <c:v>4.1943856230097804E-2</c:v>
                </c:pt>
                <c:pt idx="9">
                  <c:v>4.9728455097166328E-2</c:v>
                </c:pt>
                <c:pt idx="10">
                  <c:v>7.778843336608797E-2</c:v>
                </c:pt>
                <c:pt idx="11">
                  <c:v>9.6124164952746824E-2</c:v>
                </c:pt>
                <c:pt idx="12">
                  <c:v>0.10391928570092313</c:v>
                </c:pt>
                <c:pt idx="13">
                  <c:v>9.9708767832609027E-2</c:v>
                </c:pt>
                <c:pt idx="14">
                  <c:v>0.10458985890476291</c:v>
                </c:pt>
                <c:pt idx="15">
                  <c:v>0.13787142253553977</c:v>
                </c:pt>
                <c:pt idx="16">
                  <c:v>0.11029173050958099</c:v>
                </c:pt>
                <c:pt idx="17">
                  <c:v>8.9559452221846761E-2</c:v>
                </c:pt>
                <c:pt idx="18">
                  <c:v>0.10135288524817221</c:v>
                </c:pt>
                <c:pt idx="19">
                  <c:v>0.12437379483551692</c:v>
                </c:pt>
                <c:pt idx="20">
                  <c:v>0.13203337766455245</c:v>
                </c:pt>
                <c:pt idx="21">
                  <c:v>0.14120055635672007</c:v>
                </c:pt>
                <c:pt idx="22">
                  <c:v>0.13443272535028164</c:v>
                </c:pt>
                <c:pt idx="23">
                  <c:v>0.12223794058498878</c:v>
                </c:pt>
                <c:pt idx="24">
                  <c:v>9.5041362460803955E-2</c:v>
                </c:pt>
                <c:pt idx="25">
                  <c:v>9.8059186047201791E-2</c:v>
                </c:pt>
                <c:pt idx="26">
                  <c:v>9.9693129128677255E-2</c:v>
                </c:pt>
                <c:pt idx="27">
                  <c:v>9.272183314855878E-2</c:v>
                </c:pt>
                <c:pt idx="28">
                  <c:v>6.826954798510837E-2</c:v>
                </c:pt>
                <c:pt idx="29">
                  <c:v>0.10514206342467958</c:v>
                </c:pt>
                <c:pt idx="30">
                  <c:v>0.13145719348442536</c:v>
                </c:pt>
                <c:pt idx="31">
                  <c:v>0.19352834252598866</c:v>
                </c:pt>
                <c:pt idx="32">
                  <c:v>0.1864238181836467</c:v>
                </c:pt>
                <c:pt idx="33">
                  <c:v>0.23874288938658741</c:v>
                </c:pt>
                <c:pt idx="34">
                  <c:v>0.23215685207826192</c:v>
                </c:pt>
                <c:pt idx="35">
                  <c:v>0.23856829605497193</c:v>
                </c:pt>
                <c:pt idx="36">
                  <c:v>0.27567973074293062</c:v>
                </c:pt>
                <c:pt idx="37">
                  <c:v>0.33207040472099653</c:v>
                </c:pt>
                <c:pt idx="38">
                  <c:v>0.34124315819406198</c:v>
                </c:pt>
                <c:pt idx="39">
                  <c:v>0.40341684983998705</c:v>
                </c:pt>
                <c:pt idx="40">
                  <c:v>0.42536587992379682</c:v>
                </c:pt>
                <c:pt idx="41">
                  <c:v>0.35435908139594713</c:v>
                </c:pt>
                <c:pt idx="42">
                  <c:v>0.38233114378257232</c:v>
                </c:pt>
                <c:pt idx="43">
                  <c:v>0.3588649697535341</c:v>
                </c:pt>
                <c:pt idx="44">
                  <c:v>0.36270833145969794</c:v>
                </c:pt>
                <c:pt idx="45">
                  <c:v>0.37385609140640319</c:v>
                </c:pt>
                <c:pt idx="46">
                  <c:v>0.35950475737128934</c:v>
                </c:pt>
                <c:pt idx="47">
                  <c:v>0.36206294850188547</c:v>
                </c:pt>
                <c:pt idx="48">
                  <c:v>0.35530886454495508</c:v>
                </c:pt>
                <c:pt idx="49">
                  <c:v>0.35312264712901453</c:v>
                </c:pt>
                <c:pt idx="50">
                  <c:v>0.36775412321109352</c:v>
                </c:pt>
                <c:pt idx="51">
                  <c:v>0.37773979579290717</c:v>
                </c:pt>
                <c:pt idx="52">
                  <c:v>0.39861883339776311</c:v>
                </c:pt>
                <c:pt idx="53">
                  <c:v>0.41089007534505839</c:v>
                </c:pt>
                <c:pt idx="54">
                  <c:v>0.4009555063086413</c:v>
                </c:pt>
                <c:pt idx="55">
                  <c:v>0.39492262187850702</c:v>
                </c:pt>
                <c:pt idx="56">
                  <c:v>0.36773046050639097</c:v>
                </c:pt>
                <c:pt idx="57">
                  <c:v>0.35729301695049487</c:v>
                </c:pt>
                <c:pt idx="58">
                  <c:v>0.35910915740512006</c:v>
                </c:pt>
                <c:pt idx="59">
                  <c:v>0.3009547885651721</c:v>
                </c:pt>
                <c:pt idx="60">
                  <c:v>0.27940588110930387</c:v>
                </c:pt>
                <c:pt idx="61">
                  <c:v>0.23806111557410342</c:v>
                </c:pt>
                <c:pt idx="62">
                  <c:v>0.26156163326780546</c:v>
                </c:pt>
                <c:pt idx="63">
                  <c:v>0.26197867916204276</c:v>
                </c:pt>
                <c:pt idx="64">
                  <c:v>0.28386566619746367</c:v>
                </c:pt>
                <c:pt idx="65">
                  <c:v>0.26326767755376568</c:v>
                </c:pt>
                <c:pt idx="66">
                  <c:v>0.23114943791664549</c:v>
                </c:pt>
                <c:pt idx="67">
                  <c:v>0.17416940538472697</c:v>
                </c:pt>
                <c:pt idx="68">
                  <c:v>0.17620776567176072</c:v>
                </c:pt>
                <c:pt idx="69">
                  <c:v>0.11551184159466077</c:v>
                </c:pt>
                <c:pt idx="70">
                  <c:v>8.6919935347671506E-2</c:v>
                </c:pt>
                <c:pt idx="71">
                  <c:v>7.2029356565882455E-2</c:v>
                </c:pt>
                <c:pt idx="72">
                  <c:v>5.5759563405844093E-2</c:v>
                </c:pt>
                <c:pt idx="73">
                  <c:v>1.9458082352969884E-2</c:v>
                </c:pt>
                <c:pt idx="74">
                  <c:v>-7.2080039477633306E-3</c:v>
                </c:pt>
                <c:pt idx="75">
                  <c:v>-7.7492922635978853E-3</c:v>
                </c:pt>
                <c:pt idx="76">
                  <c:v>-1.0311609037514848E-2</c:v>
                </c:pt>
                <c:pt idx="77">
                  <c:v>2.0406871662708957E-2</c:v>
                </c:pt>
                <c:pt idx="78">
                  <c:v>2.2840316906829059E-2</c:v>
                </c:pt>
                <c:pt idx="79">
                  <c:v>4.3783505524008337E-2</c:v>
                </c:pt>
                <c:pt idx="80">
                  <c:v>4.0341222418913157E-2</c:v>
                </c:pt>
                <c:pt idx="81">
                  <c:v>3.7129368440807609E-2</c:v>
                </c:pt>
                <c:pt idx="82">
                  <c:v>4.1596696949140317E-2</c:v>
                </c:pt>
                <c:pt idx="83">
                  <c:v>2.6491980301943083E-2</c:v>
                </c:pt>
                <c:pt idx="84">
                  <c:v>1.9664577803766025E-2</c:v>
                </c:pt>
                <c:pt idx="85">
                  <c:v>3.4411670076520892E-3</c:v>
                </c:pt>
                <c:pt idx="86">
                  <c:v>-2.8221184178497411E-3</c:v>
                </c:pt>
                <c:pt idx="87">
                  <c:v>2.5548994395214047E-3</c:v>
                </c:pt>
                <c:pt idx="88">
                  <c:v>-1.3236808300720606E-2</c:v>
                </c:pt>
                <c:pt idx="89">
                  <c:v>-3.2627478102650369E-2</c:v>
                </c:pt>
                <c:pt idx="90">
                  <c:v>-3.2254103270839177E-2</c:v>
                </c:pt>
                <c:pt idx="91">
                  <c:v>-1.1300955333541144E-2</c:v>
                </c:pt>
                <c:pt idx="92">
                  <c:v>-2.2647331779350369E-2</c:v>
                </c:pt>
                <c:pt idx="93">
                  <c:v>-1.5170417106935345E-2</c:v>
                </c:pt>
                <c:pt idx="94">
                  <c:v>-2.0455090670926684E-2</c:v>
                </c:pt>
                <c:pt idx="95">
                  <c:v>-3.0291222408376922E-3</c:v>
                </c:pt>
                <c:pt idx="96">
                  <c:v>1.0456501427534709E-2</c:v>
                </c:pt>
                <c:pt idx="97">
                  <c:v>4.1251539257621768E-2</c:v>
                </c:pt>
                <c:pt idx="98">
                  <c:v>1.2937410341469439E-2</c:v>
                </c:pt>
                <c:pt idx="99">
                  <c:v>2.3081766801467844E-2</c:v>
                </c:pt>
                <c:pt idx="100">
                  <c:v>1.9494091287619711E-2</c:v>
                </c:pt>
                <c:pt idx="101">
                  <c:v>7.5898796629337122E-3</c:v>
                </c:pt>
                <c:pt idx="102">
                  <c:v>1.7545316767426981E-2</c:v>
                </c:pt>
                <c:pt idx="103">
                  <c:v>4.5016988613304137E-2</c:v>
                </c:pt>
                <c:pt idx="104">
                  <c:v>3.3151258138736581E-2</c:v>
                </c:pt>
                <c:pt idx="105">
                  <c:v>6.3573319954507435E-2</c:v>
                </c:pt>
                <c:pt idx="106">
                  <c:v>0.12285928624243908</c:v>
                </c:pt>
                <c:pt idx="107">
                  <c:v>0.12160281473127291</c:v>
                </c:pt>
                <c:pt idx="108">
                  <c:v>0.11698370388937955</c:v>
                </c:pt>
                <c:pt idx="109">
                  <c:v>0.13996800328302175</c:v>
                </c:pt>
                <c:pt idx="110">
                  <c:v>0.17848024574912927</c:v>
                </c:pt>
                <c:pt idx="111">
                  <c:v>0.15907795227497368</c:v>
                </c:pt>
                <c:pt idx="112">
                  <c:v>0.15587390247392099</c:v>
                </c:pt>
                <c:pt idx="113">
                  <c:v>0.12160781256236891</c:v>
                </c:pt>
                <c:pt idx="114">
                  <c:v>0.12359284119689286</c:v>
                </c:pt>
                <c:pt idx="115">
                  <c:v>0.10666517616314394</c:v>
                </c:pt>
                <c:pt idx="116">
                  <c:v>0.10140206711542987</c:v>
                </c:pt>
                <c:pt idx="117">
                  <c:v>0.12621847294015817</c:v>
                </c:pt>
                <c:pt idx="118">
                  <c:v>0.12750364597428096</c:v>
                </c:pt>
                <c:pt idx="119">
                  <c:v>0.13208310885471311</c:v>
                </c:pt>
                <c:pt idx="120">
                  <c:v>0.13117496902057918</c:v>
                </c:pt>
                <c:pt idx="121">
                  <c:v>0.15372283321937652</c:v>
                </c:pt>
                <c:pt idx="122">
                  <c:v>0.14163288481505093</c:v>
                </c:pt>
                <c:pt idx="123">
                  <c:v>0.12325472252720564</c:v>
                </c:pt>
                <c:pt idx="124">
                  <c:v>0.11220767720744433</c:v>
                </c:pt>
                <c:pt idx="125">
                  <c:v>0.15384472179844624</c:v>
                </c:pt>
                <c:pt idx="126">
                  <c:v>0.14225295317682796</c:v>
                </c:pt>
                <c:pt idx="127">
                  <c:v>0.13482670476013275</c:v>
                </c:pt>
                <c:pt idx="128">
                  <c:v>0.15580638428552132</c:v>
                </c:pt>
                <c:pt idx="129">
                  <c:v>0.14549108573835962</c:v>
                </c:pt>
                <c:pt idx="130">
                  <c:v>0.14756620321511865</c:v>
                </c:pt>
                <c:pt idx="131">
                  <c:v>0.1399834174366727</c:v>
                </c:pt>
                <c:pt idx="132">
                  <c:v>0.13094406951415744</c:v>
                </c:pt>
                <c:pt idx="133">
                  <c:v>0.13570432438262525</c:v>
                </c:pt>
                <c:pt idx="134">
                  <c:v>0.14039795192843194</c:v>
                </c:pt>
                <c:pt idx="135">
                  <c:v>0.15107012438511919</c:v>
                </c:pt>
                <c:pt idx="136">
                  <c:v>0.15515866497757713</c:v>
                </c:pt>
                <c:pt idx="137">
                  <c:v>0.15748200210887223</c:v>
                </c:pt>
                <c:pt idx="138">
                  <c:v>0.17133207000703757</c:v>
                </c:pt>
                <c:pt idx="139">
                  <c:v>0.18123774612935079</c:v>
                </c:pt>
                <c:pt idx="140">
                  <c:v>0.18029952661133375</c:v>
                </c:pt>
                <c:pt idx="141">
                  <c:v>0.17424544223973107</c:v>
                </c:pt>
                <c:pt idx="142">
                  <c:v>0.14044953818579003</c:v>
                </c:pt>
                <c:pt idx="143">
                  <c:v>0.1449228959030669</c:v>
                </c:pt>
                <c:pt idx="144">
                  <c:v>0.14565995977525675</c:v>
                </c:pt>
                <c:pt idx="145">
                  <c:v>0.14531421571653305</c:v>
                </c:pt>
                <c:pt idx="146">
                  <c:v>0.14587713585157969</c:v>
                </c:pt>
                <c:pt idx="147">
                  <c:v>0.13605755125535007</c:v>
                </c:pt>
                <c:pt idx="148">
                  <c:v>0.14609147470497513</c:v>
                </c:pt>
                <c:pt idx="149">
                  <c:v>0.14210908106160461</c:v>
                </c:pt>
                <c:pt idx="150">
                  <c:v>0.13603666795596636</c:v>
                </c:pt>
                <c:pt idx="151">
                  <c:v>0.12220246919926281</c:v>
                </c:pt>
                <c:pt idx="152">
                  <c:v>0.11199176979697489</c:v>
                </c:pt>
                <c:pt idx="153">
                  <c:v>9.9632753003242369E-2</c:v>
                </c:pt>
                <c:pt idx="154">
                  <c:v>0.10709252472682662</c:v>
                </c:pt>
                <c:pt idx="155">
                  <c:v>8.5660873183929453E-2</c:v>
                </c:pt>
                <c:pt idx="156">
                  <c:v>6.4736586466088153E-2</c:v>
                </c:pt>
                <c:pt idx="157">
                  <c:v>5.6117241837562615E-2</c:v>
                </c:pt>
                <c:pt idx="158">
                  <c:v>7.7814598470176355E-2</c:v>
                </c:pt>
                <c:pt idx="159">
                  <c:v>9.5982062968525073E-2</c:v>
                </c:pt>
                <c:pt idx="160">
                  <c:v>6.8796306820966102E-2</c:v>
                </c:pt>
                <c:pt idx="161">
                  <c:v>5.5841258058728867E-2</c:v>
                </c:pt>
                <c:pt idx="162">
                  <c:v>6.4604610639291321E-2</c:v>
                </c:pt>
                <c:pt idx="163">
                  <c:v>5.9386746231509371E-2</c:v>
                </c:pt>
                <c:pt idx="164">
                  <c:v>5.4682358500674155E-2</c:v>
                </c:pt>
                <c:pt idx="165">
                  <c:v>3.6187105721205315E-2</c:v>
                </c:pt>
                <c:pt idx="166">
                  <c:v>1.3394271994430711E-2</c:v>
                </c:pt>
                <c:pt idx="167">
                  <c:v>2.4288266807343733E-2</c:v>
                </c:pt>
                <c:pt idx="168">
                  <c:v>2.2251486266338553E-2</c:v>
                </c:pt>
                <c:pt idx="169">
                  <c:v>4.2230015146860027E-2</c:v>
                </c:pt>
                <c:pt idx="170">
                  <c:v>2.9030635539421337E-2</c:v>
                </c:pt>
                <c:pt idx="171">
                  <c:v>1.9622012323840112E-2</c:v>
                </c:pt>
                <c:pt idx="172">
                  <c:v>1.5414770520707947E-2</c:v>
                </c:pt>
                <c:pt idx="173">
                  <c:v>6.4856126249885487E-3</c:v>
                </c:pt>
                <c:pt idx="174">
                  <c:v>-6.3982593555032205E-3</c:v>
                </c:pt>
                <c:pt idx="175">
                  <c:v>1.1825519644165471E-3</c:v>
                </c:pt>
                <c:pt idx="176">
                  <c:v>1.2541969892411943E-2</c:v>
                </c:pt>
                <c:pt idx="177">
                  <c:v>1.8244532579373376E-2</c:v>
                </c:pt>
                <c:pt idx="178">
                  <c:v>3.3812428744646052E-2</c:v>
                </c:pt>
                <c:pt idx="179">
                  <c:v>3.4770990140433701E-2</c:v>
                </c:pt>
                <c:pt idx="180">
                  <c:v>3.8381916712956966E-2</c:v>
                </c:pt>
                <c:pt idx="181">
                  <c:v>2.8715596802278621E-2</c:v>
                </c:pt>
                <c:pt idx="182">
                  <c:v>1.4482391292848184E-2</c:v>
                </c:pt>
                <c:pt idx="183">
                  <c:v>1.0386809286992094E-2</c:v>
                </c:pt>
                <c:pt idx="184">
                  <c:v>-2.1237892066181411E-3</c:v>
                </c:pt>
                <c:pt idx="185">
                  <c:v>2.1554855905909676E-3</c:v>
                </c:pt>
                <c:pt idx="186">
                  <c:v>1.5752040100299094E-2</c:v>
                </c:pt>
                <c:pt idx="187">
                  <c:v>1.6768926473551639E-2</c:v>
                </c:pt>
                <c:pt idx="188">
                  <c:v>3.5143861983151406E-2</c:v>
                </c:pt>
                <c:pt idx="189">
                  <c:v>2.6637012767967417E-2</c:v>
                </c:pt>
                <c:pt idx="190">
                  <c:v>-1.0914282291133313E-2</c:v>
                </c:pt>
                <c:pt idx="191">
                  <c:v>-1.6370577638571547E-2</c:v>
                </c:pt>
                <c:pt idx="192">
                  <c:v>-2.6408747706243791E-3</c:v>
                </c:pt>
                <c:pt idx="193">
                  <c:v>1.9021693163039123E-2</c:v>
                </c:pt>
                <c:pt idx="194">
                  <c:v>2.4837191085583819E-2</c:v>
                </c:pt>
                <c:pt idx="195">
                  <c:v>1.1565568380300385E-2</c:v>
                </c:pt>
                <c:pt idx="196">
                  <c:v>1.8513858639212132E-2</c:v>
                </c:pt>
                <c:pt idx="197">
                  <c:v>2.4376676382237509E-3</c:v>
                </c:pt>
                <c:pt idx="198">
                  <c:v>2.198964011533229E-2</c:v>
                </c:pt>
                <c:pt idx="199">
                  <c:v>4.4920191429799194E-3</c:v>
                </c:pt>
                <c:pt idx="200">
                  <c:v>-6.0880615558272623E-3</c:v>
                </c:pt>
                <c:pt idx="201">
                  <c:v>-2.6055644677280164E-3</c:v>
                </c:pt>
                <c:pt idx="202">
                  <c:v>2.3037098705659842E-2</c:v>
                </c:pt>
                <c:pt idx="203">
                  <c:v>2.2578556084249211E-2</c:v>
                </c:pt>
                <c:pt idx="204">
                  <c:v>3.1283112700744201E-2</c:v>
                </c:pt>
                <c:pt idx="205">
                  <c:v>2.10176088624912E-2</c:v>
                </c:pt>
                <c:pt idx="206">
                  <c:v>-1.3573601415878926E-3</c:v>
                </c:pt>
                <c:pt idx="207">
                  <c:v>-5.943523491402318E-2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315-4860-AFF1-526EFD037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0357144"/>
        <c:axId val="1000354192"/>
      </c:lineChart>
      <c:dateAx>
        <c:axId val="10003571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0354192"/>
        <c:crosses val="autoZero"/>
        <c:auto val="1"/>
        <c:lblOffset val="100"/>
        <c:baseTimeUnit val="months"/>
      </c:dateAx>
      <c:valAx>
        <c:axId val="1000354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0357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Information Ratio'!A1"/><Relationship Id="rId3" Type="http://schemas.openxmlformats.org/officeDocument/2006/relationships/hyperlink" Target="#Sharpe!A1"/><Relationship Id="rId7" Type="http://schemas.openxmlformats.org/officeDocument/2006/relationships/hyperlink" Target="#'Tracking Error'!A1"/><Relationship Id="rId2" Type="http://schemas.openxmlformats.org/officeDocument/2006/relationships/hyperlink" Target="#Beta!A1"/><Relationship Id="rId1" Type="http://schemas.openxmlformats.org/officeDocument/2006/relationships/image" Target="../media/image1.jpeg"/><Relationship Id="rId6" Type="http://schemas.openxmlformats.org/officeDocument/2006/relationships/hyperlink" Target="#'Portfolio Returns'!A1"/><Relationship Id="rId5" Type="http://schemas.openxmlformats.org/officeDocument/2006/relationships/hyperlink" Target="#'Cumulative returns'!A1"/><Relationship Id="rId10" Type="http://schemas.openxmlformats.org/officeDocument/2006/relationships/hyperlink" Target="#Fund_Returns!A1"/><Relationship Id="rId4" Type="http://schemas.openxmlformats.org/officeDocument/2006/relationships/hyperlink" Target="#Sortino!A1"/><Relationship Id="rId9" Type="http://schemas.openxmlformats.org/officeDocument/2006/relationships/hyperlink" Target="#VaR_CVaR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HOME!A1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HOME!A1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HOME!A1"/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ortfolioprobe.com/2010/10/04/a-tale-of-two-returns/" TargetMode="External"/><Relationship Id="rId2" Type="http://schemas.openxmlformats.org/officeDocument/2006/relationships/hyperlink" Target="#HOME!A1"/><Relationship Id="rId1" Type="http://schemas.openxmlformats.org/officeDocument/2006/relationships/image" Target="../media/image5.jpeg"/><Relationship Id="rId4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HOME!A1"/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HOME!A1"/><Relationship Id="rId1" Type="http://schemas.openxmlformats.org/officeDocument/2006/relationships/image" Target="../media/image6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HOME!A1"/><Relationship Id="rId1" Type="http://schemas.openxmlformats.org/officeDocument/2006/relationships/image" Target="../media/image7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HOME!A1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4</xdr:row>
      <xdr:rowOff>69850</xdr:rowOff>
    </xdr:from>
    <xdr:to>
      <xdr:col>22</xdr:col>
      <xdr:colOff>368300</xdr:colOff>
      <xdr:row>4</xdr:row>
      <xdr:rowOff>88900</xdr:rowOff>
    </xdr:to>
    <xdr:sp macro="" textlink="">
      <xdr:nvSpPr>
        <xdr:cNvPr id="2" name="Psec Rectangle 2">
          <a:extLst>
            <a:ext uri="{FF2B5EF4-FFF2-40B4-BE49-F238E27FC236}">
              <a16:creationId xmlns:a16="http://schemas.microsoft.com/office/drawing/2014/main" id="{B753B531-8591-4080-8693-0EDD4CDC7E08}"/>
            </a:ext>
          </a:extLst>
        </xdr:cNvPr>
        <xdr:cNvSpPr/>
      </xdr:nvSpPr>
      <xdr:spPr>
        <a:xfrm>
          <a:off x="0" y="806450"/>
          <a:ext cx="14998700" cy="19050"/>
        </a:xfrm>
        <a:prstGeom prst="rect">
          <a:avLst/>
        </a:prstGeom>
        <a:solidFill>
          <a:srgbClr val="343435"/>
        </a:solid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endParaRPr lang="en-ZA" sz="1100"/>
        </a:p>
      </xdr:txBody>
    </xdr:sp>
    <xdr:clientData/>
  </xdr:twoCellAnchor>
  <xdr:twoCellAnchor editAs="absolute">
    <xdr:from>
      <xdr:col>1</xdr:col>
      <xdr:colOff>279400</xdr:colOff>
      <xdr:row>0</xdr:row>
      <xdr:rowOff>40617</xdr:rowOff>
    </xdr:from>
    <xdr:to>
      <xdr:col>4</xdr:col>
      <xdr:colOff>41978</xdr:colOff>
      <xdr:row>2</xdr:row>
      <xdr:rowOff>141997</xdr:rowOff>
    </xdr:to>
    <xdr:sp macro="" textlink="">
      <xdr:nvSpPr>
        <xdr:cNvPr id="3" name="Psec TextBox 4">
          <a:extLst>
            <a:ext uri="{FF2B5EF4-FFF2-40B4-BE49-F238E27FC236}">
              <a16:creationId xmlns:a16="http://schemas.microsoft.com/office/drawing/2014/main" id="{947EAC7F-9338-4763-ACD4-300AB500D444}"/>
            </a:ext>
          </a:extLst>
        </xdr:cNvPr>
        <xdr:cNvSpPr txBox="1"/>
      </xdr:nvSpPr>
      <xdr:spPr>
        <a:xfrm>
          <a:off x="889000" y="40617"/>
          <a:ext cx="2810578" cy="46968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Financial Economics</a:t>
          </a:r>
          <a:r>
            <a:rPr lang="en-ZA" sz="1800" b="1" baseline="0">
              <a:solidFill>
                <a:srgbClr val="1D1D1F"/>
              </a:solidFill>
              <a:latin typeface="Calibri"/>
            </a:rPr>
            <a:t> Tutorials</a:t>
          </a:r>
        </a:p>
        <a:p>
          <a:pPr algn="l"/>
          <a:r>
            <a:rPr lang="en-ZA" sz="1100" b="1" i="1" baseline="0">
              <a:solidFill>
                <a:srgbClr val="1D1D1F"/>
              </a:solidFill>
              <a:latin typeface="Calibri"/>
            </a:rPr>
            <a:t>Nico Katzke (nfkatzke@gmail.com)</a:t>
          </a:r>
          <a:endParaRPr lang="en-ZA" sz="11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oneCell">
    <xdr:from>
      <xdr:col>0</xdr:col>
      <xdr:colOff>31750</xdr:colOff>
      <xdr:row>0</xdr:row>
      <xdr:rowOff>0</xdr:rowOff>
    </xdr:from>
    <xdr:to>
      <xdr:col>1</xdr:col>
      <xdr:colOff>190665</xdr:colOff>
      <xdr:row>4</xdr:row>
      <xdr:rowOff>44450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ECE609B-2506-4190-B331-E43A25E60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0"/>
          <a:ext cx="768515" cy="781050"/>
        </a:xfrm>
        <a:prstGeom prst="rect">
          <a:avLst/>
        </a:prstGeom>
      </xdr:spPr>
    </xdr:pic>
    <xdr:clientData/>
  </xdr:twoCellAnchor>
  <xdr:twoCellAnchor editAs="absolute">
    <xdr:from>
      <xdr:col>1</xdr:col>
      <xdr:colOff>285750</xdr:colOff>
      <xdr:row>3</xdr:row>
      <xdr:rowOff>8776</xdr:rowOff>
    </xdr:from>
    <xdr:to>
      <xdr:col>2</xdr:col>
      <xdr:colOff>638735</xdr:colOff>
      <xdr:row>4</xdr:row>
      <xdr:rowOff>6148</xdr:rowOff>
    </xdr:to>
    <xdr:sp macro="" textlink="">
      <xdr:nvSpPr>
        <xdr:cNvPr id="8" name="Psec TextBox 4">
          <a:extLst>
            <a:ext uri="{FF2B5EF4-FFF2-40B4-BE49-F238E27FC236}">
              <a16:creationId xmlns:a16="http://schemas.microsoft.com/office/drawing/2014/main" id="{E1F04FEC-CBBC-40EC-84DA-D166E03AF97F}"/>
            </a:ext>
          </a:extLst>
        </xdr:cNvPr>
        <xdr:cNvSpPr txBox="1"/>
      </xdr:nvSpPr>
      <xdr:spPr>
        <a:xfrm>
          <a:off x="868456" y="580276"/>
          <a:ext cx="1720103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spAutoFit/>
        </a:bodyPr>
        <a:lstStyle/>
        <a:p>
          <a:pPr algn="l"/>
          <a:r>
            <a:rPr lang="en-ZA" sz="1200" b="1" i="1">
              <a:solidFill>
                <a:srgbClr val="1D1D1F"/>
              </a:solidFill>
              <a:latin typeface="Calibri"/>
            </a:rPr>
            <a:t>Quantitative</a:t>
          </a:r>
          <a:r>
            <a:rPr lang="en-ZA" sz="1200" b="1" i="1" baseline="0">
              <a:solidFill>
                <a:srgbClr val="1D1D1F"/>
              </a:solidFill>
              <a:latin typeface="Calibri"/>
            </a:rPr>
            <a:t> Calculations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495300</xdr:colOff>
      <xdr:row>9</xdr:row>
      <xdr:rowOff>57150</xdr:rowOff>
    </xdr:from>
    <xdr:to>
      <xdr:col>1</xdr:col>
      <xdr:colOff>995456</xdr:colOff>
      <xdr:row>10</xdr:row>
      <xdr:rowOff>82550</xdr:rowOff>
    </xdr:to>
    <xdr:sp macro="tabRiskReturn_Click" textlink="">
      <xdr:nvSpPr>
        <xdr:cNvPr id="9" name="Psec Rectangle 2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F7EA6DD-D88E-4A8A-98E2-FDCF6697A06D}"/>
            </a:ext>
          </a:extLst>
        </xdr:cNvPr>
        <xdr:cNvSpPr/>
      </xdr:nvSpPr>
      <xdr:spPr>
        <a:xfrm>
          <a:off x="495300" y="1714500"/>
          <a:ext cx="1136650" cy="209550"/>
        </a:xfrm>
        <a:prstGeom prst="rect">
          <a:avLst/>
        </a:prstGeom>
        <a:noFill/>
        <a:ln w="12700" cap="flat" cmpd="sng" algn="ctr">
          <a:noFill/>
          <a:prstDash val="solid"/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0" rIns="36000" bIns="0" rtlCol="0" anchor="b">
          <a:noAutofit/>
        </a:bodyPr>
        <a:lstStyle/>
        <a:p>
          <a:pPr algn="l"/>
          <a:r>
            <a:rPr lang="en-ZA" sz="1200" b="1">
              <a:solidFill>
                <a:srgbClr val="C00000"/>
              </a:solidFill>
              <a:latin typeface="Calibri"/>
            </a:rPr>
            <a:t>Beta-Estimation</a:t>
          </a:r>
          <a:endParaRPr lang="en-ZA" sz="1400" b="1">
            <a:solidFill>
              <a:srgbClr val="C00000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114300</xdr:colOff>
      <xdr:row>4</xdr:row>
      <xdr:rowOff>135978</xdr:rowOff>
    </xdr:from>
    <xdr:to>
      <xdr:col>15</xdr:col>
      <xdr:colOff>44824</xdr:colOff>
      <xdr:row>8</xdr:row>
      <xdr:rowOff>56930</xdr:rowOff>
    </xdr:to>
    <xdr:sp macro="" textlink="">
      <xdr:nvSpPr>
        <xdr:cNvPr id="11" name="Psec TextBox 4">
          <a:extLst>
            <a:ext uri="{FF2B5EF4-FFF2-40B4-BE49-F238E27FC236}">
              <a16:creationId xmlns:a16="http://schemas.microsoft.com/office/drawing/2014/main" id="{293EEE67-D41C-4F1B-ADD6-41EA9C3A5527}"/>
            </a:ext>
          </a:extLst>
        </xdr:cNvPr>
        <xdr:cNvSpPr txBox="1"/>
      </xdr:nvSpPr>
      <xdr:spPr>
        <a:xfrm>
          <a:off x="114300" y="897978"/>
          <a:ext cx="9836524" cy="68295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This tutorial sheet gives you some exposure to the calculations</a:t>
          </a:r>
          <a:r>
            <a:rPr lang="en-ZA" sz="1800" b="1" baseline="0">
              <a:solidFill>
                <a:srgbClr val="1D1D1F"/>
              </a:solidFill>
              <a:latin typeface="Calibri"/>
            </a:rPr>
            <a:t> often done by quants in the industry</a:t>
          </a:r>
        </a:p>
        <a:p>
          <a:pPr algn="l"/>
          <a:r>
            <a:rPr lang="en-ZA" sz="1200" b="1" i="1">
              <a:solidFill>
                <a:srgbClr val="1D1D1F"/>
              </a:solidFill>
              <a:latin typeface="Calibri"/>
            </a:rPr>
            <a:t>Most</a:t>
          </a:r>
          <a:r>
            <a:rPr lang="en-ZA" sz="1200" b="1" i="1" baseline="0">
              <a:solidFill>
                <a:srgbClr val="1D1D1F"/>
              </a:solidFill>
              <a:latin typeface="Calibri"/>
            </a:rPr>
            <a:t> of these calculations we have discussed in the course - accompanying the examples are simplified explanations of the functions.</a:t>
          </a:r>
        </a:p>
        <a:p>
          <a:pPr algn="l"/>
          <a:r>
            <a:rPr lang="en-ZA" sz="1200" b="1" i="1" baseline="0">
              <a:solidFill>
                <a:srgbClr val="1D1D1F"/>
              </a:solidFill>
              <a:latin typeface="Calibri"/>
            </a:rPr>
            <a:t>Click on the buttons below to go to a calculation example to see how you would go about calculating each of these measures: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493059</xdr:colOff>
      <xdr:row>10</xdr:row>
      <xdr:rowOff>179294</xdr:rowOff>
    </xdr:from>
    <xdr:to>
      <xdr:col>1</xdr:col>
      <xdr:colOff>990227</xdr:colOff>
      <xdr:row>12</xdr:row>
      <xdr:rowOff>17929</xdr:rowOff>
    </xdr:to>
    <xdr:sp macro="tabRiskReturn_Click" textlink="">
      <xdr:nvSpPr>
        <xdr:cNvPr id="10" name="Psec Rectangle 2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E3779C1-C095-4EC8-896C-0A2FC594BFD3}"/>
            </a:ext>
          </a:extLst>
        </xdr:cNvPr>
        <xdr:cNvSpPr/>
      </xdr:nvSpPr>
      <xdr:spPr>
        <a:xfrm>
          <a:off x="493059" y="2046941"/>
          <a:ext cx="1139638" cy="212164"/>
        </a:xfrm>
        <a:prstGeom prst="rect">
          <a:avLst/>
        </a:prstGeom>
        <a:noFill/>
        <a:ln w="12700" cap="flat" cmpd="sng" algn="ctr">
          <a:noFill/>
          <a:prstDash val="solid"/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0" rIns="36000" bIns="0" rtlCol="0" anchor="b">
          <a:noAutofit/>
        </a:bodyPr>
        <a:lstStyle/>
        <a:p>
          <a:pPr algn="l"/>
          <a:r>
            <a:rPr lang="en-ZA" sz="1200" b="1">
              <a:solidFill>
                <a:srgbClr val="C00000"/>
              </a:solidFill>
              <a:latin typeface="Calibri"/>
            </a:rPr>
            <a:t>Sharpe Ratio</a:t>
          </a:r>
          <a:endParaRPr lang="en-ZA" sz="1400" b="1">
            <a:solidFill>
              <a:srgbClr val="C00000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515470</xdr:colOff>
      <xdr:row>12</xdr:row>
      <xdr:rowOff>134471</xdr:rowOff>
    </xdr:from>
    <xdr:to>
      <xdr:col>1</xdr:col>
      <xdr:colOff>1012638</xdr:colOff>
      <xdr:row>13</xdr:row>
      <xdr:rowOff>159871</xdr:rowOff>
    </xdr:to>
    <xdr:sp macro="tabRiskReturn_Click" textlink="">
      <xdr:nvSpPr>
        <xdr:cNvPr id="12" name="Psec Rectangle 2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E93DB85-AFB8-4CB3-B9E5-A76DFCC14913}"/>
            </a:ext>
          </a:extLst>
        </xdr:cNvPr>
        <xdr:cNvSpPr/>
      </xdr:nvSpPr>
      <xdr:spPr>
        <a:xfrm>
          <a:off x="515470" y="2375647"/>
          <a:ext cx="1139638" cy="212165"/>
        </a:xfrm>
        <a:prstGeom prst="rect">
          <a:avLst/>
        </a:prstGeom>
        <a:noFill/>
        <a:ln w="12700" cap="flat" cmpd="sng" algn="ctr">
          <a:noFill/>
          <a:prstDash val="solid"/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0" rIns="36000" bIns="0" rtlCol="0" anchor="b">
          <a:noAutofit/>
        </a:bodyPr>
        <a:lstStyle/>
        <a:p>
          <a:pPr algn="l"/>
          <a:r>
            <a:rPr lang="en-ZA" sz="1200" b="1">
              <a:solidFill>
                <a:srgbClr val="C00000"/>
              </a:solidFill>
              <a:latin typeface="Calibri"/>
            </a:rPr>
            <a:t>Sortino Ratio</a:t>
          </a:r>
          <a:endParaRPr lang="en-ZA" sz="1400" b="1">
            <a:solidFill>
              <a:srgbClr val="C00000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508000</xdr:colOff>
      <xdr:row>14</xdr:row>
      <xdr:rowOff>123265</xdr:rowOff>
    </xdr:from>
    <xdr:to>
      <xdr:col>1</xdr:col>
      <xdr:colOff>1299882</xdr:colOff>
      <xdr:row>15</xdr:row>
      <xdr:rowOff>115046</xdr:rowOff>
    </xdr:to>
    <xdr:sp macro="tabRiskReturn_Click" textlink="">
      <xdr:nvSpPr>
        <xdr:cNvPr id="13" name="Psec Rectangle 2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A369670-5AC9-4DE4-A00C-C3A48BEBFE0D}"/>
            </a:ext>
          </a:extLst>
        </xdr:cNvPr>
        <xdr:cNvSpPr/>
      </xdr:nvSpPr>
      <xdr:spPr>
        <a:xfrm>
          <a:off x="508000" y="2790265"/>
          <a:ext cx="1374588" cy="182281"/>
        </a:xfrm>
        <a:prstGeom prst="rect">
          <a:avLst/>
        </a:prstGeom>
        <a:noFill/>
        <a:ln w="12700" cap="flat" cmpd="sng" algn="ctr">
          <a:noFill/>
          <a:prstDash val="solid"/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0" rIns="36000" bIns="0" rtlCol="0" anchor="b">
          <a:noAutofit/>
        </a:bodyPr>
        <a:lstStyle/>
        <a:p>
          <a:pPr algn="l"/>
          <a:r>
            <a:rPr lang="en-ZA" sz="1200" b="1">
              <a:solidFill>
                <a:srgbClr val="C00000"/>
              </a:solidFill>
              <a:latin typeface="Calibri"/>
            </a:rPr>
            <a:t>Cumulative Returns</a:t>
          </a:r>
        </a:p>
      </xdr:txBody>
    </xdr:sp>
    <xdr:clientData/>
  </xdr:twoCellAnchor>
  <xdr:twoCellAnchor editAs="absolute">
    <xdr:from>
      <xdr:col>0</xdr:col>
      <xdr:colOff>515470</xdr:colOff>
      <xdr:row>16</xdr:row>
      <xdr:rowOff>44823</xdr:rowOff>
    </xdr:from>
    <xdr:to>
      <xdr:col>1</xdr:col>
      <xdr:colOff>1165411</xdr:colOff>
      <xdr:row>17</xdr:row>
      <xdr:rowOff>112058</xdr:rowOff>
    </xdr:to>
    <xdr:sp macro="tabRiskReturn_Click" textlink="">
      <xdr:nvSpPr>
        <xdr:cNvPr id="14" name="Psec Rectangle 24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3BC3963-35A1-4204-9180-44C913AA685B}"/>
            </a:ext>
          </a:extLst>
        </xdr:cNvPr>
        <xdr:cNvSpPr/>
      </xdr:nvSpPr>
      <xdr:spPr>
        <a:xfrm>
          <a:off x="515470" y="3092823"/>
          <a:ext cx="1232647" cy="257735"/>
        </a:xfrm>
        <a:prstGeom prst="rect">
          <a:avLst/>
        </a:prstGeom>
        <a:noFill/>
        <a:ln w="12700" cap="flat" cmpd="sng" algn="ctr">
          <a:noFill/>
          <a:prstDash val="solid"/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0" rIns="36000" bIns="0" rtlCol="0" anchor="b">
          <a:noAutofit/>
        </a:bodyPr>
        <a:lstStyle/>
        <a:p>
          <a:pPr algn="l"/>
          <a:r>
            <a:rPr lang="en-ZA" sz="1200" b="1">
              <a:solidFill>
                <a:srgbClr val="C00000"/>
              </a:solidFill>
              <a:latin typeface="Calibri"/>
            </a:rPr>
            <a:t>Portfolio Returns</a:t>
          </a:r>
          <a:endParaRPr lang="en-ZA" sz="1400" b="1">
            <a:solidFill>
              <a:srgbClr val="C00000"/>
            </a:solidFill>
            <a:latin typeface="Calibri"/>
          </a:endParaRPr>
        </a:p>
      </xdr:txBody>
    </xdr:sp>
    <xdr:clientData/>
  </xdr:twoCellAnchor>
  <xdr:twoCellAnchor editAs="absolute">
    <xdr:from>
      <xdr:col>2</xdr:col>
      <xdr:colOff>381000</xdr:colOff>
      <xdr:row>9</xdr:row>
      <xdr:rowOff>82177</xdr:rowOff>
    </xdr:from>
    <xdr:to>
      <xdr:col>3</xdr:col>
      <xdr:colOff>642844</xdr:colOff>
      <xdr:row>10</xdr:row>
      <xdr:rowOff>107577</xdr:rowOff>
    </xdr:to>
    <xdr:sp macro="tabRiskReturn_Click" textlink="">
      <xdr:nvSpPr>
        <xdr:cNvPr id="15" name="Psec Rectangle 2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ECA2AA1-8E12-40E0-A530-53445C367529}"/>
            </a:ext>
          </a:extLst>
        </xdr:cNvPr>
        <xdr:cNvSpPr/>
      </xdr:nvSpPr>
      <xdr:spPr>
        <a:xfrm>
          <a:off x="2420471" y="1763059"/>
          <a:ext cx="1139638" cy="212165"/>
        </a:xfrm>
        <a:prstGeom prst="rect">
          <a:avLst/>
        </a:prstGeom>
        <a:noFill/>
        <a:ln w="12700" cap="flat" cmpd="sng" algn="ctr">
          <a:noFill/>
          <a:prstDash val="solid"/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0" rIns="36000" bIns="0" rtlCol="0" anchor="b">
          <a:noAutofit/>
        </a:bodyPr>
        <a:lstStyle/>
        <a:p>
          <a:pPr algn="l"/>
          <a:r>
            <a:rPr lang="en-ZA" sz="1200" b="1">
              <a:solidFill>
                <a:srgbClr val="C00000"/>
              </a:solidFill>
              <a:latin typeface="Calibri"/>
            </a:rPr>
            <a:t>Tracking Error</a:t>
          </a:r>
          <a:endParaRPr lang="en-ZA" sz="1400" b="1">
            <a:solidFill>
              <a:srgbClr val="C00000"/>
            </a:solidFill>
            <a:latin typeface="Calibri"/>
          </a:endParaRPr>
        </a:p>
      </xdr:txBody>
    </xdr:sp>
    <xdr:clientData/>
  </xdr:twoCellAnchor>
  <xdr:twoCellAnchor editAs="absolute">
    <xdr:from>
      <xdr:col>2</xdr:col>
      <xdr:colOff>351117</xdr:colOff>
      <xdr:row>11</xdr:row>
      <xdr:rowOff>7470</xdr:rowOff>
    </xdr:from>
    <xdr:to>
      <xdr:col>3</xdr:col>
      <xdr:colOff>720910</xdr:colOff>
      <xdr:row>12</xdr:row>
      <xdr:rowOff>7471</xdr:rowOff>
    </xdr:to>
    <xdr:sp macro="tabRiskReturn_Click" textlink="">
      <xdr:nvSpPr>
        <xdr:cNvPr id="16" name="Psec Rectangle 2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86B70CC-94CE-4C17-B69A-60870E152181}"/>
            </a:ext>
          </a:extLst>
        </xdr:cNvPr>
        <xdr:cNvSpPr/>
      </xdr:nvSpPr>
      <xdr:spPr>
        <a:xfrm>
          <a:off x="2390588" y="2061882"/>
          <a:ext cx="1247587" cy="186765"/>
        </a:xfrm>
        <a:prstGeom prst="rect">
          <a:avLst/>
        </a:prstGeom>
        <a:noFill/>
        <a:ln w="12700" cap="flat" cmpd="sng" algn="ctr">
          <a:noFill/>
          <a:prstDash val="solid"/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0" rIns="36000" bIns="0" rtlCol="0" anchor="b">
          <a:noAutofit/>
        </a:bodyPr>
        <a:lstStyle/>
        <a:p>
          <a:pPr algn="l"/>
          <a:r>
            <a:rPr lang="en-ZA" sz="1200" b="1">
              <a:solidFill>
                <a:srgbClr val="C00000"/>
              </a:solidFill>
              <a:latin typeface="Calibri"/>
            </a:rPr>
            <a:t>Information Ratio</a:t>
          </a:r>
          <a:endParaRPr lang="en-ZA" sz="1400" b="1">
            <a:solidFill>
              <a:srgbClr val="C00000"/>
            </a:solidFill>
            <a:latin typeface="Calibri"/>
          </a:endParaRPr>
        </a:p>
      </xdr:txBody>
    </xdr:sp>
    <xdr:clientData/>
  </xdr:twoCellAnchor>
  <xdr:twoCellAnchor editAs="absolute">
    <xdr:from>
      <xdr:col>2</xdr:col>
      <xdr:colOff>351117</xdr:colOff>
      <xdr:row>12</xdr:row>
      <xdr:rowOff>89648</xdr:rowOff>
    </xdr:from>
    <xdr:to>
      <xdr:col>3</xdr:col>
      <xdr:colOff>612961</xdr:colOff>
      <xdr:row>13</xdr:row>
      <xdr:rowOff>115048</xdr:rowOff>
    </xdr:to>
    <xdr:sp macro="tabRiskReturn_Click" textlink="">
      <xdr:nvSpPr>
        <xdr:cNvPr id="17" name="Psec Rectangle 2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C2D11BAB-1B8C-4B49-8421-25A69CDEF42C}"/>
            </a:ext>
          </a:extLst>
        </xdr:cNvPr>
        <xdr:cNvSpPr/>
      </xdr:nvSpPr>
      <xdr:spPr>
        <a:xfrm>
          <a:off x="2390588" y="2330824"/>
          <a:ext cx="1139638" cy="212165"/>
        </a:xfrm>
        <a:prstGeom prst="rect">
          <a:avLst/>
        </a:prstGeom>
        <a:noFill/>
        <a:ln w="12700" cap="flat" cmpd="sng" algn="ctr">
          <a:noFill/>
          <a:prstDash val="solid"/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0" rIns="36000" bIns="0" rtlCol="0" anchor="b">
          <a:noAutofit/>
        </a:bodyPr>
        <a:lstStyle/>
        <a:p>
          <a:pPr algn="l"/>
          <a:r>
            <a:rPr lang="en-ZA" sz="1200" b="1">
              <a:solidFill>
                <a:srgbClr val="C00000"/>
              </a:solidFill>
              <a:latin typeface="Calibri"/>
            </a:rPr>
            <a:t>VaR</a:t>
          </a:r>
          <a:r>
            <a:rPr lang="en-ZA" sz="1200" b="1" baseline="0">
              <a:solidFill>
                <a:srgbClr val="C00000"/>
              </a:solidFill>
              <a:latin typeface="Calibri"/>
            </a:rPr>
            <a:t> and CVaR</a:t>
          </a:r>
          <a:endParaRPr lang="en-ZA" sz="1400" b="1">
            <a:solidFill>
              <a:srgbClr val="C00000"/>
            </a:solidFill>
            <a:latin typeface="Calibri"/>
          </a:endParaRPr>
        </a:p>
      </xdr:txBody>
    </xdr:sp>
    <xdr:clientData/>
  </xdr:twoCellAnchor>
  <xdr:twoCellAnchor editAs="absolute">
    <xdr:from>
      <xdr:col>2</xdr:col>
      <xdr:colOff>339911</xdr:colOff>
      <xdr:row>13</xdr:row>
      <xdr:rowOff>190498</xdr:rowOff>
    </xdr:from>
    <xdr:to>
      <xdr:col>4</xdr:col>
      <xdr:colOff>381000</xdr:colOff>
      <xdr:row>15</xdr:row>
      <xdr:rowOff>89645</xdr:rowOff>
    </xdr:to>
    <xdr:sp macro="tabRiskReturn_Click" textlink="">
      <xdr:nvSpPr>
        <xdr:cNvPr id="18" name="Psec Rectangle 24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1FC22561-DE0C-47AD-8750-167404B957C8}"/>
            </a:ext>
          </a:extLst>
        </xdr:cNvPr>
        <xdr:cNvSpPr/>
      </xdr:nvSpPr>
      <xdr:spPr>
        <a:xfrm>
          <a:off x="2289735" y="2666998"/>
          <a:ext cx="1587500" cy="280147"/>
        </a:xfrm>
        <a:prstGeom prst="rect">
          <a:avLst/>
        </a:prstGeom>
        <a:noFill/>
        <a:ln w="12700" cap="flat" cmpd="sng" algn="ctr">
          <a:noFill/>
          <a:prstDash val="solid"/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0" rIns="36000" bIns="0" rtlCol="0" anchor="b">
          <a:noAutofit/>
        </a:bodyPr>
        <a:lstStyle/>
        <a:p>
          <a:pPr algn="l"/>
          <a:r>
            <a:rPr lang="en-ZA" sz="1200" b="1">
              <a:solidFill>
                <a:srgbClr val="C00000"/>
              </a:solidFill>
              <a:latin typeface="Calibri"/>
            </a:rPr>
            <a:t>Active Funds Example</a:t>
          </a:r>
          <a:endParaRPr lang="en-ZA" sz="1400" b="1">
            <a:solidFill>
              <a:srgbClr val="C00000"/>
            </a:solidFill>
            <a:latin typeface="Calibri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190501</xdr:colOff>
      <xdr:row>0</xdr:row>
      <xdr:rowOff>360218</xdr:rowOff>
    </xdr:from>
    <xdr:to>
      <xdr:col>44</xdr:col>
      <xdr:colOff>138545</xdr:colOff>
      <xdr:row>32</xdr:row>
      <xdr:rowOff>86591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650EAF0-4936-4E81-8E38-06EFAA1992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4</xdr:row>
      <xdr:rowOff>69850</xdr:rowOff>
    </xdr:from>
    <xdr:to>
      <xdr:col>23</xdr:col>
      <xdr:colOff>551745</xdr:colOff>
      <xdr:row>4</xdr:row>
      <xdr:rowOff>88900</xdr:rowOff>
    </xdr:to>
    <xdr:sp macro="" textlink="">
      <xdr:nvSpPr>
        <xdr:cNvPr id="6" name="Psec Rectangle 2">
          <a:extLst>
            <a:ext uri="{FF2B5EF4-FFF2-40B4-BE49-F238E27FC236}">
              <a16:creationId xmlns:a16="http://schemas.microsoft.com/office/drawing/2014/main" id="{AB94AEAE-B9A3-4F9D-AC4B-C6F6E76739C1}"/>
            </a:ext>
          </a:extLst>
        </xdr:cNvPr>
        <xdr:cNvSpPr/>
      </xdr:nvSpPr>
      <xdr:spPr>
        <a:xfrm>
          <a:off x="0" y="806450"/>
          <a:ext cx="14998700" cy="19050"/>
        </a:xfrm>
        <a:prstGeom prst="rect">
          <a:avLst/>
        </a:prstGeom>
        <a:solidFill>
          <a:srgbClr val="343435"/>
        </a:solid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endParaRPr lang="en-ZA" sz="1100"/>
        </a:p>
      </xdr:txBody>
    </xdr:sp>
    <xdr:clientData/>
  </xdr:twoCellAnchor>
  <xdr:twoCellAnchor editAs="absolute">
    <xdr:from>
      <xdr:col>1</xdr:col>
      <xdr:colOff>152400</xdr:colOff>
      <xdr:row>0</xdr:row>
      <xdr:rowOff>40617</xdr:rowOff>
    </xdr:from>
    <xdr:to>
      <xdr:col>5</xdr:col>
      <xdr:colOff>228245</xdr:colOff>
      <xdr:row>2</xdr:row>
      <xdr:rowOff>141997</xdr:rowOff>
    </xdr:to>
    <xdr:sp macro="" textlink="">
      <xdr:nvSpPr>
        <xdr:cNvPr id="7" name="Psec TextBox 4">
          <a:extLst>
            <a:ext uri="{FF2B5EF4-FFF2-40B4-BE49-F238E27FC236}">
              <a16:creationId xmlns:a16="http://schemas.microsoft.com/office/drawing/2014/main" id="{52200559-F1BA-448B-98E3-937D24C008F4}"/>
            </a:ext>
          </a:extLst>
        </xdr:cNvPr>
        <xdr:cNvSpPr txBox="1"/>
      </xdr:nvSpPr>
      <xdr:spPr>
        <a:xfrm>
          <a:off x="889000" y="40617"/>
          <a:ext cx="2810578" cy="46968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Financial Economics</a:t>
          </a:r>
          <a:r>
            <a:rPr lang="en-ZA" sz="1800" b="1" baseline="0">
              <a:solidFill>
                <a:srgbClr val="1D1D1F"/>
              </a:solidFill>
              <a:latin typeface="Calibri"/>
            </a:rPr>
            <a:t> Tutorials</a:t>
          </a:r>
        </a:p>
        <a:p>
          <a:pPr algn="l"/>
          <a:r>
            <a:rPr lang="en-ZA" sz="1100" b="1" i="1" baseline="0">
              <a:solidFill>
                <a:srgbClr val="1D1D1F"/>
              </a:solidFill>
              <a:latin typeface="Calibri"/>
            </a:rPr>
            <a:t>Nico Katzke (nfkatzke@gmail.com)</a:t>
          </a:r>
          <a:endParaRPr lang="en-ZA" sz="11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oneCell">
    <xdr:from>
      <xdr:col>0</xdr:col>
      <xdr:colOff>31750</xdr:colOff>
      <xdr:row>0</xdr:row>
      <xdr:rowOff>0</xdr:rowOff>
    </xdr:from>
    <xdr:to>
      <xdr:col>1</xdr:col>
      <xdr:colOff>63665</xdr:colOff>
      <xdr:row>4</xdr:row>
      <xdr:rowOff>44450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EB1CA0F3-C395-431A-98A1-6421544C3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0"/>
          <a:ext cx="768515" cy="781050"/>
        </a:xfrm>
        <a:prstGeom prst="rect">
          <a:avLst/>
        </a:prstGeom>
      </xdr:spPr>
    </xdr:pic>
    <xdr:clientData/>
  </xdr:twoCellAnchor>
  <xdr:twoCellAnchor editAs="absolute">
    <xdr:from>
      <xdr:col>1</xdr:col>
      <xdr:colOff>158750</xdr:colOff>
      <xdr:row>3</xdr:row>
      <xdr:rowOff>19048</xdr:rowOff>
    </xdr:from>
    <xdr:to>
      <xdr:col>3</xdr:col>
      <xdr:colOff>423333</xdr:colOff>
      <xdr:row>4</xdr:row>
      <xdr:rowOff>16420</xdr:rowOff>
    </xdr:to>
    <xdr:sp macro="" textlink="">
      <xdr:nvSpPr>
        <xdr:cNvPr id="9" name="Psec TextBox 4">
          <a:extLst>
            <a:ext uri="{FF2B5EF4-FFF2-40B4-BE49-F238E27FC236}">
              <a16:creationId xmlns:a16="http://schemas.microsoft.com/office/drawing/2014/main" id="{6E38313F-F468-482E-8C26-BA77EC79BA91}"/>
            </a:ext>
          </a:extLst>
        </xdr:cNvPr>
        <xdr:cNvSpPr txBox="1"/>
      </xdr:nvSpPr>
      <xdr:spPr>
        <a:xfrm>
          <a:off x="867833" y="590548"/>
          <a:ext cx="1703917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spAutoFit/>
        </a:bodyPr>
        <a:lstStyle/>
        <a:p>
          <a:pPr algn="l"/>
          <a:r>
            <a:rPr lang="en-ZA" sz="1200" b="1" i="1">
              <a:solidFill>
                <a:srgbClr val="1D1D1F"/>
              </a:solidFill>
              <a:latin typeface="Calibri"/>
            </a:rPr>
            <a:t>Quantitative</a:t>
          </a:r>
          <a:r>
            <a:rPr lang="en-ZA" sz="1200" b="1" i="1" baseline="0">
              <a:solidFill>
                <a:srgbClr val="1D1D1F"/>
              </a:solidFill>
              <a:latin typeface="Calibri"/>
            </a:rPr>
            <a:t> Calculations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0</xdr:colOff>
      <xdr:row>4</xdr:row>
      <xdr:rowOff>25400</xdr:rowOff>
    </xdr:from>
    <xdr:to>
      <xdr:col>1</xdr:col>
      <xdr:colOff>103310</xdr:colOff>
      <xdr:row>5</xdr:row>
      <xdr:rowOff>123058</xdr:rowOff>
    </xdr:to>
    <xdr:sp macro="" textlink="">
      <xdr:nvSpPr>
        <xdr:cNvPr id="10" name="Psec TextBox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92FB0A0-2AE2-4A3C-B183-54CDE25F4A08}"/>
            </a:ext>
          </a:extLst>
        </xdr:cNvPr>
        <xdr:cNvSpPr txBox="1"/>
      </xdr:nvSpPr>
      <xdr:spPr>
        <a:xfrm>
          <a:off x="0" y="762000"/>
          <a:ext cx="839910" cy="281808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|   Home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oneCellAnchor>
    <xdr:from>
      <xdr:col>9</xdr:col>
      <xdr:colOff>327025</xdr:colOff>
      <xdr:row>9</xdr:row>
      <xdr:rowOff>104775</xdr:rowOff>
    </xdr:from>
    <xdr:ext cx="1066702" cy="18178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13C35FF6-08B7-4077-AF4B-79AF66FC29F1}"/>
                </a:ext>
              </a:extLst>
            </xdr:cNvPr>
            <xdr:cNvSpPr txBox="1"/>
          </xdr:nvSpPr>
          <xdr:spPr>
            <a:xfrm>
              <a:off x="5940425" y="1787525"/>
              <a:ext cx="1066702" cy="1817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ZA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e>
                      <m:sub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  <m:r>
                      <a:rPr lang="en-ZA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ZA" sz="1100" b="0" i="1">
                        <a:latin typeface="Cambria Math" panose="02040503050406030204" pitchFamily="18" charset="0"/>
                      </a:rPr>
                      <m:t>𝛽</m:t>
                    </m:r>
                    <m:r>
                      <a:rPr lang="en-ZA" sz="1100" b="0" i="1">
                        <a:latin typeface="Cambria Math" panose="02040503050406030204" pitchFamily="18" charset="0"/>
                      </a:rPr>
                      <m:t>.</m:t>
                    </m:r>
                    <m:sSub>
                      <m:sSubPr>
                        <m:ctrlPr>
                          <a:rPr lang="en-ZA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e>
                      <m:sub>
                        <m:d>
                          <m:dPr>
                            <m:begChr m:val="{"/>
                            <m:endChr m:val="}"/>
                            <m:ctrlPr>
                              <a:rPr lang="en-ZA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𝐵𝑀</m:t>
                            </m:r>
                          </m:e>
                        </m:d>
                      </m:sub>
                    </m:sSub>
                    <m:r>
                      <a:rPr lang="en-ZA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ZA" sz="1100" b="0" i="1">
                        <a:latin typeface="Cambria Math" panose="02040503050406030204" pitchFamily="18" charset="0"/>
                      </a:rPr>
                      <m:t>𝑐</m:t>
                    </m:r>
                  </m:oMath>
                </m:oMathPara>
              </a14:m>
              <a:endParaRPr lang="en-ZA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13C35FF6-08B7-4077-AF4B-79AF66FC29F1}"/>
                </a:ext>
              </a:extLst>
            </xdr:cNvPr>
            <xdr:cNvSpPr txBox="1"/>
          </xdr:nvSpPr>
          <xdr:spPr>
            <a:xfrm>
              <a:off x="5940425" y="1787525"/>
              <a:ext cx="1066702" cy="1817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ZA" sz="1100" b="0" i="0">
                  <a:latin typeface="Cambria Math" panose="02040503050406030204" pitchFamily="18" charset="0"/>
                </a:rPr>
                <a:t>𝑅_𝑖=𝛽.𝑅_{𝐵𝑀} +𝑐</a:t>
              </a:r>
              <a:endParaRPr lang="en-ZA" sz="1100"/>
            </a:p>
          </xdr:txBody>
        </xdr:sp>
      </mc:Fallback>
    </mc:AlternateContent>
    <xdr:clientData/>
  </xdr:oneCellAnchor>
  <xdr:twoCellAnchor editAs="absolute">
    <xdr:from>
      <xdr:col>1</xdr:col>
      <xdr:colOff>260350</xdr:colOff>
      <xdr:row>4</xdr:row>
      <xdr:rowOff>79921</xdr:rowOff>
    </xdr:from>
    <xdr:to>
      <xdr:col>1</xdr:col>
      <xdr:colOff>661869</xdr:colOff>
      <xdr:row>5</xdr:row>
      <xdr:rowOff>83643</xdr:rowOff>
    </xdr:to>
    <xdr:sp macro="" textlink="">
      <xdr:nvSpPr>
        <xdr:cNvPr id="12" name="Psec TextBox 4">
          <a:extLst>
            <a:ext uri="{FF2B5EF4-FFF2-40B4-BE49-F238E27FC236}">
              <a16:creationId xmlns:a16="http://schemas.microsoft.com/office/drawing/2014/main" id="{1E86802C-8C1E-4467-8AEC-23C10D633845}"/>
            </a:ext>
          </a:extLst>
        </xdr:cNvPr>
        <xdr:cNvSpPr txBox="1"/>
      </xdr:nvSpPr>
      <xdr:spPr>
        <a:xfrm>
          <a:off x="996950" y="816521"/>
          <a:ext cx="404341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200" b="1" i="0">
              <a:solidFill>
                <a:srgbClr val="1D1D1F"/>
              </a:solidFill>
              <a:latin typeface="Calibri"/>
            </a:rPr>
            <a:t>|</a:t>
          </a:r>
          <a:r>
            <a:rPr lang="en-ZA" sz="1200" b="1" i="1">
              <a:solidFill>
                <a:srgbClr val="1D1D1F"/>
              </a:solidFill>
              <a:latin typeface="Calibri"/>
            </a:rPr>
            <a:t> Beta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4</xdr:row>
      <xdr:rowOff>69850</xdr:rowOff>
    </xdr:from>
    <xdr:to>
      <xdr:col>18</xdr:col>
      <xdr:colOff>4386</xdr:colOff>
      <xdr:row>4</xdr:row>
      <xdr:rowOff>88900</xdr:rowOff>
    </xdr:to>
    <xdr:sp macro="" textlink="">
      <xdr:nvSpPr>
        <xdr:cNvPr id="2" name="Psec Rectangle 2">
          <a:extLst>
            <a:ext uri="{FF2B5EF4-FFF2-40B4-BE49-F238E27FC236}">
              <a16:creationId xmlns:a16="http://schemas.microsoft.com/office/drawing/2014/main" id="{E9CC155A-A06E-463C-8D29-55BDDFE93ECF}"/>
            </a:ext>
          </a:extLst>
        </xdr:cNvPr>
        <xdr:cNvSpPr/>
      </xdr:nvSpPr>
      <xdr:spPr>
        <a:xfrm>
          <a:off x="0" y="806450"/>
          <a:ext cx="14998700" cy="19050"/>
        </a:xfrm>
        <a:prstGeom prst="rect">
          <a:avLst/>
        </a:prstGeom>
        <a:solidFill>
          <a:srgbClr val="343435"/>
        </a:solid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endParaRPr lang="en-ZA" sz="1100"/>
        </a:p>
      </xdr:txBody>
    </xdr:sp>
    <xdr:clientData/>
  </xdr:twoCellAnchor>
  <xdr:twoCellAnchor editAs="absolute">
    <xdr:from>
      <xdr:col>1</xdr:col>
      <xdr:colOff>171450</xdr:colOff>
      <xdr:row>0</xdr:row>
      <xdr:rowOff>40617</xdr:rowOff>
    </xdr:from>
    <xdr:to>
      <xdr:col>5</xdr:col>
      <xdr:colOff>330716</xdr:colOff>
      <xdr:row>2</xdr:row>
      <xdr:rowOff>141997</xdr:rowOff>
    </xdr:to>
    <xdr:sp macro="" textlink="">
      <xdr:nvSpPr>
        <xdr:cNvPr id="3" name="Psec TextBox 4">
          <a:extLst>
            <a:ext uri="{FF2B5EF4-FFF2-40B4-BE49-F238E27FC236}">
              <a16:creationId xmlns:a16="http://schemas.microsoft.com/office/drawing/2014/main" id="{F99879C6-A12B-46D8-A989-189514F14933}"/>
            </a:ext>
          </a:extLst>
        </xdr:cNvPr>
        <xdr:cNvSpPr txBox="1"/>
      </xdr:nvSpPr>
      <xdr:spPr>
        <a:xfrm>
          <a:off x="889000" y="40617"/>
          <a:ext cx="2810578" cy="46968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Financial Economics</a:t>
          </a:r>
          <a:r>
            <a:rPr lang="en-ZA" sz="1800" b="1" baseline="0">
              <a:solidFill>
                <a:srgbClr val="1D1D1F"/>
              </a:solidFill>
              <a:latin typeface="Calibri"/>
            </a:rPr>
            <a:t> Tutorials</a:t>
          </a:r>
        </a:p>
        <a:p>
          <a:pPr algn="l"/>
          <a:r>
            <a:rPr lang="en-ZA" sz="1100" b="1" i="1" baseline="0">
              <a:solidFill>
                <a:srgbClr val="1D1D1F"/>
              </a:solidFill>
              <a:latin typeface="Calibri"/>
            </a:rPr>
            <a:t>Nico Katzke (nfkatzke@gmail.com)</a:t>
          </a:r>
          <a:endParaRPr lang="en-ZA" sz="11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oneCell">
    <xdr:from>
      <xdr:col>0</xdr:col>
      <xdr:colOff>31750</xdr:colOff>
      <xdr:row>0</xdr:row>
      <xdr:rowOff>0</xdr:rowOff>
    </xdr:from>
    <xdr:to>
      <xdr:col>1</xdr:col>
      <xdr:colOff>82715</xdr:colOff>
      <xdr:row>4</xdr:row>
      <xdr:rowOff>44450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193D489-4367-4EC8-B2FA-389F2F280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0"/>
          <a:ext cx="768515" cy="781050"/>
        </a:xfrm>
        <a:prstGeom prst="rect">
          <a:avLst/>
        </a:prstGeom>
      </xdr:spPr>
    </xdr:pic>
    <xdr:clientData/>
  </xdr:twoCellAnchor>
  <xdr:twoCellAnchor editAs="absolute">
    <xdr:from>
      <xdr:col>1</xdr:col>
      <xdr:colOff>177800</xdr:colOff>
      <xdr:row>3</xdr:row>
      <xdr:rowOff>17462</xdr:rowOff>
    </xdr:from>
    <xdr:to>
      <xdr:col>3</xdr:col>
      <xdr:colOff>514350</xdr:colOff>
      <xdr:row>4</xdr:row>
      <xdr:rowOff>14834</xdr:rowOff>
    </xdr:to>
    <xdr:sp macro="" textlink="">
      <xdr:nvSpPr>
        <xdr:cNvPr id="5" name="Psec TextBox 4">
          <a:extLst>
            <a:ext uri="{FF2B5EF4-FFF2-40B4-BE49-F238E27FC236}">
              <a16:creationId xmlns:a16="http://schemas.microsoft.com/office/drawing/2014/main" id="{1DB62F74-AB83-4561-B2F4-D694E76DB393}"/>
            </a:ext>
          </a:extLst>
        </xdr:cNvPr>
        <xdr:cNvSpPr txBox="1"/>
      </xdr:nvSpPr>
      <xdr:spPr>
        <a:xfrm>
          <a:off x="863600" y="588962"/>
          <a:ext cx="1708150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spAutoFit/>
        </a:bodyPr>
        <a:lstStyle/>
        <a:p>
          <a:pPr algn="l"/>
          <a:r>
            <a:rPr lang="en-ZA" sz="1200" b="1" i="1">
              <a:solidFill>
                <a:srgbClr val="1D1D1F"/>
              </a:solidFill>
              <a:latin typeface="Calibri"/>
            </a:rPr>
            <a:t>Quantitative</a:t>
          </a:r>
          <a:r>
            <a:rPr lang="en-ZA" sz="1200" b="1" i="1" baseline="0">
              <a:solidFill>
                <a:srgbClr val="1D1D1F"/>
              </a:solidFill>
              <a:latin typeface="Calibri"/>
            </a:rPr>
            <a:t> Calculations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0</xdr:colOff>
      <xdr:row>4</xdr:row>
      <xdr:rowOff>25400</xdr:rowOff>
    </xdr:from>
    <xdr:to>
      <xdr:col>1</xdr:col>
      <xdr:colOff>122360</xdr:colOff>
      <xdr:row>5</xdr:row>
      <xdr:rowOff>123058</xdr:rowOff>
    </xdr:to>
    <xdr:sp macro="" textlink="">
      <xdr:nvSpPr>
        <xdr:cNvPr id="6" name="Psec TextBox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7EFEB9-8031-4299-A8EC-21D4DB1DFE41}"/>
            </a:ext>
          </a:extLst>
        </xdr:cNvPr>
        <xdr:cNvSpPr txBox="1"/>
      </xdr:nvSpPr>
      <xdr:spPr>
        <a:xfrm>
          <a:off x="0" y="762000"/>
          <a:ext cx="839910" cy="281808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|   Home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1</xdr:col>
      <xdr:colOff>215900</xdr:colOff>
      <xdr:row>4</xdr:row>
      <xdr:rowOff>124205</xdr:rowOff>
    </xdr:from>
    <xdr:to>
      <xdr:col>2</xdr:col>
      <xdr:colOff>112059</xdr:colOff>
      <xdr:row>5</xdr:row>
      <xdr:rowOff>121577</xdr:rowOff>
    </xdr:to>
    <xdr:sp macro="" textlink="">
      <xdr:nvSpPr>
        <xdr:cNvPr id="8" name="Psec TextBox 4">
          <a:extLst>
            <a:ext uri="{FF2B5EF4-FFF2-40B4-BE49-F238E27FC236}">
              <a16:creationId xmlns:a16="http://schemas.microsoft.com/office/drawing/2014/main" id="{906AEC25-EBC0-4F14-98D6-E015ED1D138B}"/>
            </a:ext>
          </a:extLst>
        </xdr:cNvPr>
        <xdr:cNvSpPr txBox="1"/>
      </xdr:nvSpPr>
      <xdr:spPr>
        <a:xfrm>
          <a:off x="899459" y="886205"/>
          <a:ext cx="691776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spAutoFit/>
        </a:bodyPr>
        <a:lstStyle/>
        <a:p>
          <a:pPr algn="l"/>
          <a:r>
            <a:rPr lang="en-ZA" sz="1200" b="1" i="0">
              <a:solidFill>
                <a:srgbClr val="1D1D1F"/>
              </a:solidFill>
              <a:latin typeface="Calibri"/>
            </a:rPr>
            <a:t>|</a:t>
          </a:r>
          <a:r>
            <a:rPr lang="en-ZA" sz="1200" b="1" i="1">
              <a:solidFill>
                <a:srgbClr val="1D1D1F"/>
              </a:solidFill>
              <a:latin typeface="Calibri"/>
            </a:rPr>
            <a:t> Sharpe</a:t>
          </a:r>
        </a:p>
      </xdr:txBody>
    </xdr:sp>
    <xdr:clientData/>
  </xdr:twoCellAnchor>
  <xdr:oneCellAnchor>
    <xdr:from>
      <xdr:col>8</xdr:col>
      <xdr:colOff>371475</xdr:colOff>
      <xdr:row>6</xdr:row>
      <xdr:rowOff>28575</xdr:rowOff>
    </xdr:from>
    <xdr:ext cx="48628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57EEA2C2-1F4F-4571-B811-0C6DB23FAB4D}"/>
                </a:ext>
              </a:extLst>
            </xdr:cNvPr>
            <xdr:cNvSpPr txBox="1"/>
          </xdr:nvSpPr>
          <xdr:spPr>
            <a:xfrm>
              <a:off x="6403975" y="1133475"/>
              <a:ext cx="48628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ZA" sz="1100" b="0" i="1">
                        <a:latin typeface="Cambria Math" panose="02040503050406030204" pitchFamily="18" charset="0"/>
                      </a:rPr>
                      <m:t>𝑅</m:t>
                    </m:r>
                    <m:r>
                      <a:rPr lang="en-ZA" sz="1100" b="0" i="1">
                        <a:latin typeface="Cambria Math" panose="02040503050406030204" pitchFamily="18" charset="0"/>
                      </a:rPr>
                      <m:t> −</m:t>
                    </m:r>
                    <m:sSub>
                      <m:sSubPr>
                        <m:ctrlPr>
                          <a:rPr lang="en-ZA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e>
                      <m:sub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𝐹</m:t>
                        </m:r>
                      </m:sub>
                    </m:sSub>
                  </m:oMath>
                </m:oMathPara>
              </a14:m>
              <a:endParaRPr lang="en-ZA" sz="1100" b="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57EEA2C2-1F4F-4571-B811-0C6DB23FAB4D}"/>
                </a:ext>
              </a:extLst>
            </xdr:cNvPr>
            <xdr:cNvSpPr txBox="1"/>
          </xdr:nvSpPr>
          <xdr:spPr>
            <a:xfrm>
              <a:off x="6403975" y="1133475"/>
              <a:ext cx="48628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ZA" sz="1100" b="0" i="0">
                  <a:latin typeface="Cambria Math" panose="02040503050406030204" pitchFamily="18" charset="0"/>
                </a:rPr>
                <a:t>𝑅 −𝑅_𝐹</a:t>
              </a:r>
              <a:endParaRPr lang="en-ZA" sz="1100" b="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4</xdr:row>
      <xdr:rowOff>69850</xdr:rowOff>
    </xdr:from>
    <xdr:to>
      <xdr:col>18</xdr:col>
      <xdr:colOff>214085</xdr:colOff>
      <xdr:row>4</xdr:row>
      <xdr:rowOff>88900</xdr:rowOff>
    </xdr:to>
    <xdr:sp macro="" textlink="">
      <xdr:nvSpPr>
        <xdr:cNvPr id="2" name="Psec Rectangle 2">
          <a:extLst>
            <a:ext uri="{FF2B5EF4-FFF2-40B4-BE49-F238E27FC236}">
              <a16:creationId xmlns:a16="http://schemas.microsoft.com/office/drawing/2014/main" id="{BAD278FE-5F23-40F9-9924-4F01596454E9}"/>
            </a:ext>
          </a:extLst>
        </xdr:cNvPr>
        <xdr:cNvSpPr/>
      </xdr:nvSpPr>
      <xdr:spPr>
        <a:xfrm>
          <a:off x="0" y="806450"/>
          <a:ext cx="14998700" cy="19050"/>
        </a:xfrm>
        <a:prstGeom prst="rect">
          <a:avLst/>
        </a:prstGeom>
        <a:solidFill>
          <a:srgbClr val="343435"/>
        </a:solid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endParaRPr lang="en-ZA" sz="1100"/>
        </a:p>
      </xdr:txBody>
    </xdr:sp>
    <xdr:clientData/>
  </xdr:twoCellAnchor>
  <xdr:twoCellAnchor editAs="absolute">
    <xdr:from>
      <xdr:col>1</xdr:col>
      <xdr:colOff>279400</xdr:colOff>
      <xdr:row>0</xdr:row>
      <xdr:rowOff>40617</xdr:rowOff>
    </xdr:from>
    <xdr:to>
      <xdr:col>4</xdr:col>
      <xdr:colOff>820307</xdr:colOff>
      <xdr:row>2</xdr:row>
      <xdr:rowOff>141997</xdr:rowOff>
    </xdr:to>
    <xdr:sp macro="" textlink="">
      <xdr:nvSpPr>
        <xdr:cNvPr id="3" name="Psec TextBox 4">
          <a:extLst>
            <a:ext uri="{FF2B5EF4-FFF2-40B4-BE49-F238E27FC236}">
              <a16:creationId xmlns:a16="http://schemas.microsoft.com/office/drawing/2014/main" id="{57CB5F78-F263-4666-B4F8-D772549BDCC8}"/>
            </a:ext>
          </a:extLst>
        </xdr:cNvPr>
        <xdr:cNvSpPr txBox="1"/>
      </xdr:nvSpPr>
      <xdr:spPr>
        <a:xfrm>
          <a:off x="889000" y="40617"/>
          <a:ext cx="2810578" cy="46968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Financial Economics</a:t>
          </a:r>
          <a:r>
            <a:rPr lang="en-ZA" sz="1800" b="1" baseline="0">
              <a:solidFill>
                <a:srgbClr val="1D1D1F"/>
              </a:solidFill>
              <a:latin typeface="Calibri"/>
            </a:rPr>
            <a:t> Tutorials</a:t>
          </a:r>
        </a:p>
        <a:p>
          <a:pPr algn="l"/>
          <a:r>
            <a:rPr lang="en-ZA" sz="1100" b="1" i="1" baseline="0">
              <a:solidFill>
                <a:srgbClr val="1D1D1F"/>
              </a:solidFill>
              <a:latin typeface="Calibri"/>
            </a:rPr>
            <a:t>Nico Katzke (nfkatzke@gmail.com)</a:t>
          </a:r>
          <a:endParaRPr lang="en-ZA" sz="11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oneCell">
    <xdr:from>
      <xdr:col>0</xdr:col>
      <xdr:colOff>31750</xdr:colOff>
      <xdr:row>0</xdr:row>
      <xdr:rowOff>0</xdr:rowOff>
    </xdr:from>
    <xdr:to>
      <xdr:col>1</xdr:col>
      <xdr:colOff>190665</xdr:colOff>
      <xdr:row>4</xdr:row>
      <xdr:rowOff>44450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C4C6403-AACB-42AB-96AA-63DF5553A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0"/>
          <a:ext cx="768515" cy="781050"/>
        </a:xfrm>
        <a:prstGeom prst="rect">
          <a:avLst/>
        </a:prstGeom>
      </xdr:spPr>
    </xdr:pic>
    <xdr:clientData/>
  </xdr:twoCellAnchor>
  <xdr:twoCellAnchor editAs="absolute">
    <xdr:from>
      <xdr:col>1</xdr:col>
      <xdr:colOff>285750</xdr:colOff>
      <xdr:row>3</xdr:row>
      <xdr:rowOff>3721</xdr:rowOff>
    </xdr:from>
    <xdr:to>
      <xdr:col>3</xdr:col>
      <xdr:colOff>278767</xdr:colOff>
      <xdr:row>4</xdr:row>
      <xdr:rowOff>7443</xdr:rowOff>
    </xdr:to>
    <xdr:sp macro="" textlink="">
      <xdr:nvSpPr>
        <xdr:cNvPr id="5" name="Psec TextBox 4">
          <a:extLst>
            <a:ext uri="{FF2B5EF4-FFF2-40B4-BE49-F238E27FC236}">
              <a16:creationId xmlns:a16="http://schemas.microsoft.com/office/drawing/2014/main" id="{EE02C930-F6E9-42E1-A953-245E5E992C95}"/>
            </a:ext>
          </a:extLst>
        </xdr:cNvPr>
        <xdr:cNvSpPr txBox="1"/>
      </xdr:nvSpPr>
      <xdr:spPr>
        <a:xfrm>
          <a:off x="895350" y="556171"/>
          <a:ext cx="1658531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200" b="1" i="1">
              <a:solidFill>
                <a:srgbClr val="1D1D1F"/>
              </a:solidFill>
              <a:latin typeface="Calibri"/>
            </a:rPr>
            <a:t>Quantitative</a:t>
          </a:r>
          <a:r>
            <a:rPr lang="en-ZA" sz="1200" b="1" i="1" baseline="0">
              <a:solidFill>
                <a:srgbClr val="1D1D1F"/>
              </a:solidFill>
              <a:latin typeface="Calibri"/>
            </a:rPr>
            <a:t> Calculations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0</xdr:colOff>
      <xdr:row>4</xdr:row>
      <xdr:rowOff>25400</xdr:rowOff>
    </xdr:from>
    <xdr:to>
      <xdr:col>1</xdr:col>
      <xdr:colOff>230310</xdr:colOff>
      <xdr:row>5</xdr:row>
      <xdr:rowOff>123058</xdr:rowOff>
    </xdr:to>
    <xdr:sp macro="" textlink="">
      <xdr:nvSpPr>
        <xdr:cNvPr id="6" name="Psec TextBox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7C80A15-0B51-4944-8934-1A53B2D76608}"/>
            </a:ext>
          </a:extLst>
        </xdr:cNvPr>
        <xdr:cNvSpPr txBox="1"/>
      </xdr:nvSpPr>
      <xdr:spPr>
        <a:xfrm>
          <a:off x="0" y="762000"/>
          <a:ext cx="839910" cy="281808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|   Home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1</xdr:col>
      <xdr:colOff>292100</xdr:colOff>
      <xdr:row>4</xdr:row>
      <xdr:rowOff>106089</xdr:rowOff>
    </xdr:from>
    <xdr:to>
      <xdr:col>1</xdr:col>
      <xdr:colOff>914400</xdr:colOff>
      <xdr:row>5</xdr:row>
      <xdr:rowOff>103461</xdr:rowOff>
    </xdr:to>
    <xdr:sp macro="" textlink="">
      <xdr:nvSpPr>
        <xdr:cNvPr id="7" name="Psec TextBox 4">
          <a:extLst>
            <a:ext uri="{FF2B5EF4-FFF2-40B4-BE49-F238E27FC236}">
              <a16:creationId xmlns:a16="http://schemas.microsoft.com/office/drawing/2014/main" id="{DADA975D-E1EB-424D-B459-9EEDF9B8BF2D}"/>
            </a:ext>
          </a:extLst>
        </xdr:cNvPr>
        <xdr:cNvSpPr txBox="1"/>
      </xdr:nvSpPr>
      <xdr:spPr>
        <a:xfrm>
          <a:off x="873125" y="868089"/>
          <a:ext cx="622300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spAutoFit/>
        </a:bodyPr>
        <a:lstStyle/>
        <a:p>
          <a:pPr algn="l"/>
          <a:r>
            <a:rPr lang="en-ZA" sz="1200" b="1" i="0">
              <a:solidFill>
                <a:srgbClr val="1D1D1F"/>
              </a:solidFill>
              <a:latin typeface="Calibri"/>
            </a:rPr>
            <a:t>|</a:t>
          </a:r>
          <a:r>
            <a:rPr lang="en-ZA" sz="1200" b="1" i="1">
              <a:solidFill>
                <a:srgbClr val="1D1D1F"/>
              </a:solidFill>
              <a:latin typeface="Calibri"/>
            </a:rPr>
            <a:t> Sortino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4</xdr:row>
      <xdr:rowOff>69850</xdr:rowOff>
    </xdr:from>
    <xdr:to>
      <xdr:col>24</xdr:col>
      <xdr:colOff>252845</xdr:colOff>
      <xdr:row>4</xdr:row>
      <xdr:rowOff>88900</xdr:rowOff>
    </xdr:to>
    <xdr:sp macro="" textlink="">
      <xdr:nvSpPr>
        <xdr:cNvPr id="6" name="Psec Rectangle 2">
          <a:extLst>
            <a:ext uri="{FF2B5EF4-FFF2-40B4-BE49-F238E27FC236}">
              <a16:creationId xmlns:a16="http://schemas.microsoft.com/office/drawing/2014/main" id="{CCBC3B67-4D11-41B0-AFEB-241BFE34F7FC}"/>
            </a:ext>
          </a:extLst>
        </xdr:cNvPr>
        <xdr:cNvSpPr/>
      </xdr:nvSpPr>
      <xdr:spPr>
        <a:xfrm>
          <a:off x="0" y="806450"/>
          <a:ext cx="14998700" cy="19050"/>
        </a:xfrm>
        <a:prstGeom prst="rect">
          <a:avLst/>
        </a:prstGeom>
        <a:solidFill>
          <a:srgbClr val="343435"/>
        </a:solid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endParaRPr lang="en-ZA" sz="1100"/>
        </a:p>
      </xdr:txBody>
    </xdr:sp>
    <xdr:clientData/>
  </xdr:twoCellAnchor>
  <xdr:twoCellAnchor editAs="absolute">
    <xdr:from>
      <xdr:col>1</xdr:col>
      <xdr:colOff>279400</xdr:colOff>
      <xdr:row>0</xdr:row>
      <xdr:rowOff>40617</xdr:rowOff>
    </xdr:from>
    <xdr:to>
      <xdr:col>6</xdr:col>
      <xdr:colOff>41978</xdr:colOff>
      <xdr:row>2</xdr:row>
      <xdr:rowOff>141997</xdr:rowOff>
    </xdr:to>
    <xdr:sp macro="" textlink="">
      <xdr:nvSpPr>
        <xdr:cNvPr id="7" name="Psec TextBox 4">
          <a:extLst>
            <a:ext uri="{FF2B5EF4-FFF2-40B4-BE49-F238E27FC236}">
              <a16:creationId xmlns:a16="http://schemas.microsoft.com/office/drawing/2014/main" id="{4FCDCE4C-2318-4600-BA7C-7344189129E6}"/>
            </a:ext>
          </a:extLst>
        </xdr:cNvPr>
        <xdr:cNvSpPr txBox="1"/>
      </xdr:nvSpPr>
      <xdr:spPr>
        <a:xfrm>
          <a:off x="889000" y="40617"/>
          <a:ext cx="2810578" cy="46968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Financial Economics</a:t>
          </a:r>
          <a:r>
            <a:rPr lang="en-ZA" sz="1800" b="1" baseline="0">
              <a:solidFill>
                <a:srgbClr val="1D1D1F"/>
              </a:solidFill>
              <a:latin typeface="Calibri"/>
            </a:rPr>
            <a:t> Tutorials</a:t>
          </a:r>
        </a:p>
        <a:p>
          <a:pPr algn="l"/>
          <a:r>
            <a:rPr lang="en-ZA" sz="1100" b="1" i="1" baseline="0">
              <a:solidFill>
                <a:srgbClr val="1D1D1F"/>
              </a:solidFill>
              <a:latin typeface="Calibri"/>
            </a:rPr>
            <a:t>Nico Katzke (nfkatzke@gmail.com)</a:t>
          </a:r>
          <a:endParaRPr lang="en-ZA" sz="11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oneCell">
    <xdr:from>
      <xdr:col>0</xdr:col>
      <xdr:colOff>31750</xdr:colOff>
      <xdr:row>0</xdr:row>
      <xdr:rowOff>0</xdr:rowOff>
    </xdr:from>
    <xdr:to>
      <xdr:col>1</xdr:col>
      <xdr:colOff>190665</xdr:colOff>
      <xdr:row>4</xdr:row>
      <xdr:rowOff>44450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194E0426-CF2E-4744-9635-CFC0E2B70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0"/>
          <a:ext cx="768515" cy="781050"/>
        </a:xfrm>
        <a:prstGeom prst="rect">
          <a:avLst/>
        </a:prstGeom>
      </xdr:spPr>
    </xdr:pic>
    <xdr:clientData/>
  </xdr:twoCellAnchor>
  <xdr:twoCellAnchor editAs="absolute">
    <xdr:from>
      <xdr:col>1</xdr:col>
      <xdr:colOff>285750</xdr:colOff>
      <xdr:row>3</xdr:row>
      <xdr:rowOff>3721</xdr:rowOff>
    </xdr:from>
    <xdr:to>
      <xdr:col>4</xdr:col>
      <xdr:colOff>115481</xdr:colOff>
      <xdr:row>4</xdr:row>
      <xdr:rowOff>7443</xdr:rowOff>
    </xdr:to>
    <xdr:sp macro="" textlink="">
      <xdr:nvSpPr>
        <xdr:cNvPr id="9" name="Psec TextBox 4">
          <a:extLst>
            <a:ext uri="{FF2B5EF4-FFF2-40B4-BE49-F238E27FC236}">
              <a16:creationId xmlns:a16="http://schemas.microsoft.com/office/drawing/2014/main" id="{C0C3D7FD-6EB3-4ABD-B9EA-4FA4244A23F8}"/>
            </a:ext>
          </a:extLst>
        </xdr:cNvPr>
        <xdr:cNvSpPr txBox="1"/>
      </xdr:nvSpPr>
      <xdr:spPr>
        <a:xfrm>
          <a:off x="895350" y="556171"/>
          <a:ext cx="1658531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200" b="1" i="1">
              <a:solidFill>
                <a:srgbClr val="1D1D1F"/>
              </a:solidFill>
              <a:latin typeface="Calibri"/>
            </a:rPr>
            <a:t>Quantitative</a:t>
          </a:r>
          <a:r>
            <a:rPr lang="en-ZA" sz="1200" b="1" i="1" baseline="0">
              <a:solidFill>
                <a:srgbClr val="1D1D1F"/>
              </a:solidFill>
              <a:latin typeface="Calibri"/>
            </a:rPr>
            <a:t> Calculations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0</xdr:colOff>
      <xdr:row>4</xdr:row>
      <xdr:rowOff>25400</xdr:rowOff>
    </xdr:from>
    <xdr:to>
      <xdr:col>1</xdr:col>
      <xdr:colOff>230310</xdr:colOff>
      <xdr:row>5</xdr:row>
      <xdr:rowOff>123058</xdr:rowOff>
    </xdr:to>
    <xdr:sp macro="" textlink="">
      <xdr:nvSpPr>
        <xdr:cNvPr id="10" name="Psec TextBox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73B70F-587F-47B1-A031-3B7352BAE3A8}"/>
            </a:ext>
          </a:extLst>
        </xdr:cNvPr>
        <xdr:cNvSpPr txBox="1"/>
      </xdr:nvSpPr>
      <xdr:spPr>
        <a:xfrm>
          <a:off x="0" y="762000"/>
          <a:ext cx="839910" cy="281808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|   Home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1</xdr:col>
      <xdr:colOff>301625</xdr:colOff>
      <xdr:row>4</xdr:row>
      <xdr:rowOff>93383</xdr:rowOff>
    </xdr:from>
    <xdr:to>
      <xdr:col>3</xdr:col>
      <xdr:colOff>463448</xdr:colOff>
      <xdr:row>5</xdr:row>
      <xdr:rowOff>90755</xdr:rowOff>
    </xdr:to>
    <xdr:sp macro="" textlink="">
      <xdr:nvSpPr>
        <xdr:cNvPr id="11" name="Psec TextBox 4">
          <a:extLst>
            <a:ext uri="{FF2B5EF4-FFF2-40B4-BE49-F238E27FC236}">
              <a16:creationId xmlns:a16="http://schemas.microsoft.com/office/drawing/2014/main" id="{492C1FA8-3CE3-4328-A900-95478FCEF4C9}"/>
            </a:ext>
          </a:extLst>
        </xdr:cNvPr>
        <xdr:cNvSpPr txBox="1"/>
      </xdr:nvSpPr>
      <xdr:spPr>
        <a:xfrm>
          <a:off x="904875" y="855383"/>
          <a:ext cx="1368323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200" b="1" i="0">
              <a:solidFill>
                <a:srgbClr val="1D1D1F"/>
              </a:solidFill>
              <a:latin typeface="Calibri"/>
            </a:rPr>
            <a:t>| Cumulative Returns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331148</xdr:colOff>
      <xdr:row>6</xdr:row>
      <xdr:rowOff>25400</xdr:rowOff>
    </xdr:from>
    <xdr:to>
      <xdr:col>11</xdr:col>
      <xdr:colOff>501650</xdr:colOff>
      <xdr:row>39</xdr:row>
      <xdr:rowOff>196849</xdr:rowOff>
    </xdr:to>
    <xdr:sp macro="" textlink="">
      <xdr:nvSpPr>
        <xdr:cNvPr id="12" name="Psec TextBox 4">
          <a:extLst>
            <a:ext uri="{FF2B5EF4-FFF2-40B4-BE49-F238E27FC236}">
              <a16:creationId xmlns:a16="http://schemas.microsoft.com/office/drawing/2014/main" id="{17950C4C-897C-4EC6-A521-CA21093F7E80}"/>
            </a:ext>
          </a:extLst>
        </xdr:cNvPr>
        <xdr:cNvSpPr txBox="1"/>
      </xdr:nvSpPr>
      <xdr:spPr>
        <a:xfrm>
          <a:off x="331148" y="1130300"/>
          <a:ext cx="6876102" cy="6248399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noAutofit/>
        </a:bodyPr>
        <a:lstStyle/>
        <a:p>
          <a:pPr algn="l"/>
          <a:r>
            <a:rPr lang="en-ZA" sz="1400" b="0" i="0" u="sng">
              <a:solidFill>
                <a:srgbClr val="1D1D1F"/>
              </a:solidFill>
              <a:latin typeface="Calibri"/>
            </a:rPr>
            <a:t>Intuition:</a:t>
          </a:r>
        </a:p>
        <a:p>
          <a:pPr algn="l"/>
          <a:r>
            <a:rPr lang="en-ZA" sz="1400" b="0" i="0">
              <a:solidFill>
                <a:srgbClr val="1D1D1F"/>
              </a:solidFill>
              <a:latin typeface="Calibri"/>
            </a:rPr>
            <a:t>Remember that simple</a:t>
          </a:r>
          <a:r>
            <a:rPr lang="en-ZA" sz="1400" b="0" i="0" baseline="0">
              <a:solidFill>
                <a:srgbClr val="1D1D1F"/>
              </a:solidFill>
              <a:latin typeface="Calibri"/>
            </a:rPr>
            <a:t> returns can be summed within time periods, but not across. To sum a portfolio across time periods requires us to geometrically chain returns.</a:t>
          </a:r>
        </a:p>
        <a:p>
          <a:pPr algn="l"/>
          <a:endParaRPr lang="en-ZA" sz="1400" b="0" i="0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1400" b="0" i="0">
              <a:solidFill>
                <a:srgbClr val="1D1D1F"/>
              </a:solidFill>
              <a:latin typeface="Calibri"/>
            </a:rPr>
            <a:t>To</a:t>
          </a:r>
          <a:r>
            <a:rPr lang="en-ZA" sz="1400" b="0" i="0" baseline="0">
              <a:solidFill>
                <a:srgbClr val="1D1D1F"/>
              </a:solidFill>
              <a:latin typeface="Calibri"/>
            </a:rPr>
            <a:t> understand why conceptually (non-mathematically): suppose you have R100 invested in portfolio A.</a:t>
          </a:r>
        </a:p>
        <a:p>
          <a:pPr algn="l"/>
          <a:endParaRPr lang="en-ZA" sz="1400" b="0" i="0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1400" b="0" i="0" baseline="0">
              <a:solidFill>
                <a:srgbClr val="1D1D1F"/>
              </a:solidFill>
              <a:latin typeface="Calibri"/>
            </a:rPr>
            <a:t>If the return for month 1 is 10%, you now have: R110.</a:t>
          </a:r>
        </a:p>
        <a:p>
          <a:pPr algn="l"/>
          <a:r>
            <a:rPr lang="en-ZA" sz="1400" b="0" i="0" baseline="0">
              <a:solidFill>
                <a:srgbClr val="1D1D1F"/>
              </a:solidFill>
              <a:latin typeface="Calibri"/>
            </a:rPr>
            <a:t>If in month 2 you again earn 10%, you now have: R110(1+0.1) = R121.</a:t>
          </a:r>
        </a:p>
        <a:p>
          <a:pPr algn="l"/>
          <a:r>
            <a:rPr lang="en-ZA" sz="1400" b="0" i="0" baseline="0">
              <a:solidFill>
                <a:srgbClr val="1D1D1F"/>
              </a:solidFill>
              <a:latin typeface="Calibri"/>
            </a:rPr>
            <a:t>If you summed across time periods, you would have had an answer of: R100*(1 + 20%) = R120, and would have lost yourself R1 :)</a:t>
          </a:r>
        </a:p>
        <a:p>
          <a:pPr algn="l"/>
          <a:endParaRPr lang="en-ZA" sz="1400" b="0" i="0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1400" b="0" i="0" baseline="0">
              <a:solidFill>
                <a:srgbClr val="1D1D1F"/>
              </a:solidFill>
              <a:latin typeface="Calibri"/>
            </a:rPr>
            <a:t>When working with simple returns, i.e.: (R_t / R_(t-1) ) - 1</a:t>
          </a:r>
        </a:p>
        <a:p>
          <a:pPr algn="l"/>
          <a:r>
            <a:rPr lang="en-ZA" sz="1400" b="0" i="0" baseline="0">
              <a:solidFill>
                <a:srgbClr val="1D1D1F"/>
              </a:solidFill>
              <a:latin typeface="Calibri"/>
            </a:rPr>
            <a:t>Geometrically chaining your returns should be calculated as:</a:t>
          </a:r>
        </a:p>
        <a:p>
          <a:pPr algn="l"/>
          <a:endParaRPr lang="en-ZA" sz="1400" b="0" i="0" baseline="0">
            <a:solidFill>
              <a:srgbClr val="1D1D1F"/>
            </a:solidFill>
            <a:latin typeface="Calibri"/>
          </a:endParaRPr>
        </a:p>
        <a:p>
          <a:pPr algn="l"/>
          <a:endParaRPr lang="en-ZA" sz="1400" b="0" i="0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1400" b="0" i="0" baseline="0">
              <a:solidFill>
                <a:srgbClr val="1D1D1F"/>
              </a:solidFill>
              <a:latin typeface="Calibri"/>
            </a:rPr>
            <a:t>For the simple reason, that each time you earn a return, the next period's return is off a higher base (as in the example where in period 2 you earn 10% of R110, not R100!)</a:t>
          </a:r>
        </a:p>
        <a:p>
          <a:pPr algn="l"/>
          <a:endParaRPr lang="en-ZA" sz="1400" b="0" i="0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1400" b="0" i="0" baseline="0">
              <a:solidFill>
                <a:srgbClr val="1D1D1F"/>
              </a:solidFill>
              <a:latin typeface="Calibri"/>
            </a:rPr>
            <a:t>You can, however, happily sum within the current time-period, e.g.:</a:t>
          </a:r>
        </a:p>
      </xdr:txBody>
    </xdr:sp>
    <xdr:clientData/>
  </xdr:twoCellAnchor>
  <xdr:oneCellAnchor>
    <xdr:from>
      <xdr:col>0</xdr:col>
      <xdr:colOff>557892</xdr:colOff>
      <xdr:row>28</xdr:row>
      <xdr:rowOff>8989</xdr:rowOff>
    </xdr:from>
    <xdr:ext cx="4525736" cy="281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14605276-8A75-4FFE-BE95-22AEE0110714}"/>
                </a:ext>
              </a:extLst>
            </xdr:cNvPr>
            <xdr:cNvSpPr txBox="1"/>
          </xdr:nvSpPr>
          <xdr:spPr>
            <a:xfrm>
              <a:off x="557892" y="5165189"/>
              <a:ext cx="4525736" cy="281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ZA" sz="1800" b="0" i="1">
                        <a:latin typeface="Cambria Math" panose="02040503050406030204" pitchFamily="18" charset="0"/>
                      </a:rPr>
                      <m:t>𝑅</m:t>
                    </m:r>
                    <m:r>
                      <a:rPr lang="en-ZA" sz="1800" b="0" i="1">
                        <a:latin typeface="Cambria Math" panose="02040503050406030204" pitchFamily="18" charset="0"/>
                      </a:rPr>
                      <m:t>100∗</m:t>
                    </m:r>
                    <m:d>
                      <m:dPr>
                        <m:ctrlPr>
                          <a:rPr lang="en-ZA" sz="1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ZA" sz="1800" b="0" i="1">
                            <a:latin typeface="Cambria Math" panose="02040503050406030204" pitchFamily="18" charset="0"/>
                          </a:rPr>
                          <m:t>1+</m:t>
                        </m:r>
                        <m:sSub>
                          <m:sSubPr>
                            <m:ctrlPr>
                              <a:rPr lang="en-ZA" sz="18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ZA" sz="18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e>
                          <m:sub>
                            <m:r>
                              <a:rPr lang="en-ZA" sz="18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  <m:d>
                      <m:dPr>
                        <m:ctrlPr>
                          <a:rPr lang="en-ZA" sz="1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ZA" sz="1800" b="0" i="1">
                            <a:latin typeface="Cambria Math" panose="02040503050406030204" pitchFamily="18" charset="0"/>
                          </a:rPr>
                          <m:t>1+</m:t>
                        </m:r>
                        <m:sSub>
                          <m:sSubPr>
                            <m:ctrlPr>
                              <a:rPr lang="en-ZA" sz="18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ZA" sz="18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e>
                          <m:sub>
                            <m:r>
                              <a:rPr lang="en-ZA" sz="18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</m:e>
                    </m:d>
                    <m:r>
                      <a:rPr lang="en-ZA" sz="1800" b="0" i="1">
                        <a:latin typeface="Cambria Math" panose="02040503050406030204" pitchFamily="18" charset="0"/>
                      </a:rPr>
                      <m:t>…(1+</m:t>
                    </m:r>
                    <m:sSub>
                      <m:sSubPr>
                        <m:ctrlPr>
                          <a:rPr lang="en-ZA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ZA" sz="1800" b="0" i="1">
                            <a:latin typeface="Cambria Math" panose="02040503050406030204" pitchFamily="18" charset="0"/>
                          </a:rPr>
                          <m:t>𝑖</m:t>
                        </m:r>
                      </m:e>
                      <m:sub>
                        <m:r>
                          <a:rPr lang="en-ZA" sz="1800" b="0" i="1">
                            <a:latin typeface="Cambria Math" panose="02040503050406030204" pitchFamily="18" charset="0"/>
                          </a:rPr>
                          <m:t>𝑁</m:t>
                        </m:r>
                      </m:sub>
                    </m:sSub>
                    <m:r>
                      <a:rPr lang="en-ZA" sz="18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ZA" sz="20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14605276-8A75-4FFE-BE95-22AEE0110714}"/>
                </a:ext>
              </a:extLst>
            </xdr:cNvPr>
            <xdr:cNvSpPr txBox="1"/>
          </xdr:nvSpPr>
          <xdr:spPr>
            <a:xfrm>
              <a:off x="557892" y="5165189"/>
              <a:ext cx="4525736" cy="281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ZA" sz="1800" b="0" i="0">
                  <a:latin typeface="Cambria Math" panose="02040503050406030204" pitchFamily="18" charset="0"/>
                </a:rPr>
                <a:t>𝑅100∗(1+𝑖_1 )(1+𝑖_2 )…(1+𝑖_𝑁)</a:t>
              </a:r>
              <a:endParaRPr lang="en-ZA" sz="2000"/>
            </a:p>
          </xdr:txBody>
        </xdr:sp>
      </mc:Fallback>
    </mc:AlternateContent>
    <xdr:clientData/>
  </xdr:oneCellAnchor>
  <xdr:oneCellAnchor>
    <xdr:from>
      <xdr:col>0</xdr:col>
      <xdr:colOff>0</xdr:colOff>
      <xdr:row>36</xdr:row>
      <xdr:rowOff>88158</xdr:rowOff>
    </xdr:from>
    <xdr:ext cx="5873750" cy="2504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E96621DE-9CF7-47E9-A33C-9CBCAE1C5407}"/>
                </a:ext>
              </a:extLst>
            </xdr:cNvPr>
            <xdr:cNvSpPr txBox="1"/>
          </xdr:nvSpPr>
          <xdr:spPr>
            <a:xfrm>
              <a:off x="0" y="6717558"/>
              <a:ext cx="5873750" cy="250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ZA" sz="1600" b="0" i="1">
                        <a:latin typeface="Cambria Math" panose="02040503050406030204" pitchFamily="18" charset="0"/>
                      </a:rPr>
                      <m:t>𝑃𝑜𝑟𝑡𝑓𝑜𝑙𝑖𝑜</m:t>
                    </m:r>
                    <m:r>
                      <a:rPr lang="en-ZA" sz="16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ZA" sz="1600" b="0" i="1">
                        <a:latin typeface="Cambria Math" panose="02040503050406030204" pitchFamily="18" charset="0"/>
                      </a:rPr>
                      <m:t>𝑅𝑒𝑡𝑢𝑟𝑛</m:t>
                    </m:r>
                    <m:r>
                      <a:rPr lang="en-ZA" sz="16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ZA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ZA" sz="16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n-ZA" sz="1600" b="0" i="0">
                            <a:latin typeface="Cambria Math" panose="02040503050406030204" pitchFamily="18" charset="0"/>
                          </a:rPr>
                          <m:t>a</m:t>
                        </m:r>
                      </m:sub>
                    </m:sSub>
                    <m:r>
                      <a:rPr lang="en-ZA" sz="1600" b="0" i="0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n-ZA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ZA" sz="1600" b="0" i="0">
                            <a:latin typeface="Cambria Math" panose="02040503050406030204" pitchFamily="18" charset="0"/>
                          </a:rPr>
                          <m:t>R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n-ZA" sz="1600" b="0" i="0">
                            <a:latin typeface="Cambria Math" panose="02040503050406030204" pitchFamily="18" charset="0"/>
                          </a:rPr>
                          <m:t>a</m:t>
                        </m:r>
                      </m:sub>
                    </m:sSub>
                    <m:r>
                      <a:rPr lang="en-ZA" sz="1600" b="0" i="0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ZA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ZA" sz="1600" b="0" i="0">
                            <a:latin typeface="Cambria Math" panose="02040503050406030204" pitchFamily="18" charset="0"/>
                          </a:rPr>
                          <m:t>w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n-ZA" sz="1600" b="0" i="0">
                            <a:latin typeface="Cambria Math" panose="02040503050406030204" pitchFamily="18" charset="0"/>
                          </a:rPr>
                          <m:t>b</m:t>
                        </m:r>
                      </m:sub>
                    </m:sSub>
                    <m:r>
                      <a:rPr lang="en-ZA" sz="1600" b="0" i="0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n-ZA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ZA" sz="1600" b="0" i="0">
                            <a:latin typeface="Cambria Math" panose="02040503050406030204" pitchFamily="18" charset="0"/>
                          </a:rPr>
                          <m:t>R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n-ZA" sz="1600" b="0" i="0">
                            <a:latin typeface="Cambria Math" panose="02040503050406030204" pitchFamily="18" charset="0"/>
                          </a:rPr>
                          <m:t>b</m:t>
                        </m:r>
                      </m:sub>
                    </m:sSub>
                    <m:r>
                      <a:rPr lang="en-ZA" sz="1600" b="0" i="0">
                        <a:latin typeface="Cambria Math" panose="02040503050406030204" pitchFamily="18" charset="0"/>
                      </a:rPr>
                      <m:t>+…</m:t>
                    </m:r>
                  </m:oMath>
                </m:oMathPara>
              </a14:m>
              <a:endParaRPr lang="en-ZA" sz="20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E96621DE-9CF7-47E9-A33C-9CBCAE1C5407}"/>
                </a:ext>
              </a:extLst>
            </xdr:cNvPr>
            <xdr:cNvSpPr txBox="1"/>
          </xdr:nvSpPr>
          <xdr:spPr>
            <a:xfrm>
              <a:off x="0" y="6717558"/>
              <a:ext cx="5873750" cy="250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ZA" sz="1600" b="0" i="0">
                  <a:latin typeface="Cambria Math" panose="02040503050406030204" pitchFamily="18" charset="0"/>
                </a:rPr>
                <a:t>𝑃𝑜𝑟𝑡𝑓𝑜𝑙𝑖𝑜 𝑅𝑒𝑡𝑢𝑟𝑛=w_a∗R_a+w_b∗R_b+…</a:t>
              </a:r>
              <a:endParaRPr lang="en-ZA" sz="2000"/>
            </a:p>
          </xdr:txBody>
        </xdr:sp>
      </mc:Fallback>
    </mc:AlternateContent>
    <xdr:clientData/>
  </xdr:oneCellAnchor>
  <xdr:twoCellAnchor editAs="absolute">
    <xdr:from>
      <xdr:col>0</xdr:col>
      <xdr:colOff>437367</xdr:colOff>
      <xdr:row>38</xdr:row>
      <xdr:rowOff>150091</xdr:rowOff>
    </xdr:from>
    <xdr:to>
      <xdr:col>12</xdr:col>
      <xdr:colOff>337127</xdr:colOff>
      <xdr:row>42</xdr:row>
      <xdr:rowOff>25399</xdr:rowOff>
    </xdr:to>
    <xdr:sp macro="" textlink="">
      <xdr:nvSpPr>
        <xdr:cNvPr id="15" name="Psec TextBox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049157B-040E-4E3E-A1D7-4896B89079F0}"/>
            </a:ext>
          </a:extLst>
        </xdr:cNvPr>
        <xdr:cNvSpPr txBox="1"/>
      </xdr:nvSpPr>
      <xdr:spPr>
        <a:xfrm>
          <a:off x="437367" y="7169727"/>
          <a:ext cx="7242669" cy="695036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noAutofit/>
        </a:bodyPr>
        <a:lstStyle/>
        <a:p>
          <a:pPr algn="l"/>
          <a:r>
            <a:rPr lang="en-ZA" sz="1600" b="0" i="0" baseline="0">
              <a:solidFill>
                <a:srgbClr val="1D1D1F"/>
              </a:solidFill>
              <a:latin typeface="+mn-lt"/>
            </a:rPr>
            <a:t>Naturally, the opposite applies to log-returns. See </a:t>
          </a:r>
          <a:r>
            <a:rPr lang="en-ZA" sz="1600" b="0" i="0" baseline="0">
              <a:solidFill>
                <a:schemeClr val="accent1"/>
              </a:solidFill>
              <a:latin typeface="+mn-lt"/>
            </a:rPr>
            <a:t>here </a:t>
          </a:r>
          <a:r>
            <a:rPr lang="en-ZA" sz="1600" b="0" i="0" baseline="0">
              <a:solidFill>
                <a:srgbClr val="1D1D1F"/>
              </a:solidFill>
              <a:latin typeface="+mn-lt"/>
            </a:rPr>
            <a:t>for a deeper discussion.</a:t>
          </a:r>
        </a:p>
      </xdr:txBody>
    </xdr:sp>
    <xdr:clientData/>
  </xdr:twoCellAnchor>
  <xdr:twoCellAnchor>
    <xdr:from>
      <xdr:col>22</xdr:col>
      <xdr:colOff>533976</xdr:colOff>
      <xdr:row>18</xdr:row>
      <xdr:rowOff>145762</xdr:rowOff>
    </xdr:from>
    <xdr:to>
      <xdr:col>38</xdr:col>
      <xdr:colOff>499340</xdr:colOff>
      <xdr:row>41</xdr:row>
      <xdr:rowOff>76489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E8438B1B-410D-4EE1-AD22-D0072B3817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26</xdr:col>
      <xdr:colOff>207817</xdr:colOff>
      <xdr:row>6</xdr:row>
      <xdr:rowOff>173181</xdr:rowOff>
    </xdr:from>
    <xdr:to>
      <xdr:col>30</xdr:col>
      <xdr:colOff>611908</xdr:colOff>
      <xdr:row>10</xdr:row>
      <xdr:rowOff>80817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E3C3C11D-B37B-41FF-B216-B3E7260A1188}"/>
            </a:ext>
          </a:extLst>
        </xdr:cNvPr>
        <xdr:cNvSpPr txBox="1"/>
      </xdr:nvSpPr>
      <xdr:spPr>
        <a:xfrm>
          <a:off x="16232908" y="1281545"/>
          <a:ext cx="2851727" cy="6465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100" b="1"/>
            <a:t>*</a:t>
          </a:r>
          <a:r>
            <a:rPr lang="en-ZA" sz="1100" b="1" baseline="0"/>
            <a:t> Notice here: you have to write the function:</a:t>
          </a:r>
        </a:p>
        <a:p>
          <a:r>
            <a:rPr lang="en-ZA" sz="1100" b="1" baseline="0"/>
            <a:t>=PRODUCT((1+O11:O191))-1 and then press CTRL + SHIFT + ENTER</a:t>
          </a:r>
        </a:p>
        <a:p>
          <a:endParaRPr lang="en-ZA" sz="11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4</xdr:row>
      <xdr:rowOff>69850</xdr:rowOff>
    </xdr:from>
    <xdr:to>
      <xdr:col>21</xdr:col>
      <xdr:colOff>1129748</xdr:colOff>
      <xdr:row>4</xdr:row>
      <xdr:rowOff>88900</xdr:rowOff>
    </xdr:to>
    <xdr:sp macro="" textlink="">
      <xdr:nvSpPr>
        <xdr:cNvPr id="2" name="Psec Rectangle 2">
          <a:extLst>
            <a:ext uri="{FF2B5EF4-FFF2-40B4-BE49-F238E27FC236}">
              <a16:creationId xmlns:a16="http://schemas.microsoft.com/office/drawing/2014/main" id="{BED14F79-9861-4D5A-85AF-5BF8428F23C6}"/>
            </a:ext>
          </a:extLst>
        </xdr:cNvPr>
        <xdr:cNvSpPr/>
      </xdr:nvSpPr>
      <xdr:spPr>
        <a:xfrm>
          <a:off x="0" y="806450"/>
          <a:ext cx="14998700" cy="19050"/>
        </a:xfrm>
        <a:prstGeom prst="rect">
          <a:avLst/>
        </a:prstGeom>
        <a:solidFill>
          <a:srgbClr val="343435"/>
        </a:solid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endParaRPr lang="en-ZA" sz="1100"/>
        </a:p>
      </xdr:txBody>
    </xdr:sp>
    <xdr:clientData/>
  </xdr:twoCellAnchor>
  <xdr:twoCellAnchor editAs="absolute">
    <xdr:from>
      <xdr:col>1</xdr:col>
      <xdr:colOff>279400</xdr:colOff>
      <xdr:row>0</xdr:row>
      <xdr:rowOff>40617</xdr:rowOff>
    </xdr:from>
    <xdr:to>
      <xdr:col>6</xdr:col>
      <xdr:colOff>41978</xdr:colOff>
      <xdr:row>2</xdr:row>
      <xdr:rowOff>141997</xdr:rowOff>
    </xdr:to>
    <xdr:sp macro="" textlink="">
      <xdr:nvSpPr>
        <xdr:cNvPr id="3" name="Psec TextBox 4">
          <a:extLst>
            <a:ext uri="{FF2B5EF4-FFF2-40B4-BE49-F238E27FC236}">
              <a16:creationId xmlns:a16="http://schemas.microsoft.com/office/drawing/2014/main" id="{AFBADFF7-42C4-453D-8B5C-FC926E7FD873}"/>
            </a:ext>
          </a:extLst>
        </xdr:cNvPr>
        <xdr:cNvSpPr txBox="1"/>
      </xdr:nvSpPr>
      <xdr:spPr>
        <a:xfrm>
          <a:off x="889000" y="40617"/>
          <a:ext cx="2810578" cy="46968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Financial Economics</a:t>
          </a:r>
          <a:r>
            <a:rPr lang="en-ZA" sz="1800" b="1" baseline="0">
              <a:solidFill>
                <a:srgbClr val="1D1D1F"/>
              </a:solidFill>
              <a:latin typeface="Calibri"/>
            </a:rPr>
            <a:t> Tutorials</a:t>
          </a:r>
        </a:p>
        <a:p>
          <a:pPr algn="l"/>
          <a:r>
            <a:rPr lang="en-ZA" sz="1100" b="1" i="1" baseline="0">
              <a:solidFill>
                <a:srgbClr val="1D1D1F"/>
              </a:solidFill>
              <a:latin typeface="Calibri"/>
            </a:rPr>
            <a:t>Nico Katzke (nfkatzke@gmail.com)</a:t>
          </a:r>
          <a:endParaRPr lang="en-ZA" sz="11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oneCell">
    <xdr:from>
      <xdr:col>0</xdr:col>
      <xdr:colOff>31750</xdr:colOff>
      <xdr:row>0</xdr:row>
      <xdr:rowOff>0</xdr:rowOff>
    </xdr:from>
    <xdr:to>
      <xdr:col>1</xdr:col>
      <xdr:colOff>190665</xdr:colOff>
      <xdr:row>4</xdr:row>
      <xdr:rowOff>44450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EFDF132-3577-4FC9-9473-7EB9B96A0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0"/>
          <a:ext cx="768515" cy="781050"/>
        </a:xfrm>
        <a:prstGeom prst="rect">
          <a:avLst/>
        </a:prstGeom>
      </xdr:spPr>
    </xdr:pic>
    <xdr:clientData/>
  </xdr:twoCellAnchor>
  <xdr:twoCellAnchor editAs="absolute">
    <xdr:from>
      <xdr:col>1</xdr:col>
      <xdr:colOff>285750</xdr:colOff>
      <xdr:row>3</xdr:row>
      <xdr:rowOff>3721</xdr:rowOff>
    </xdr:from>
    <xdr:to>
      <xdr:col>4</xdr:col>
      <xdr:colOff>115481</xdr:colOff>
      <xdr:row>4</xdr:row>
      <xdr:rowOff>7443</xdr:rowOff>
    </xdr:to>
    <xdr:sp macro="" textlink="">
      <xdr:nvSpPr>
        <xdr:cNvPr id="5" name="Psec TextBox 4">
          <a:extLst>
            <a:ext uri="{FF2B5EF4-FFF2-40B4-BE49-F238E27FC236}">
              <a16:creationId xmlns:a16="http://schemas.microsoft.com/office/drawing/2014/main" id="{7DF1E583-6427-4ACD-9B9D-666CF33C2AF0}"/>
            </a:ext>
          </a:extLst>
        </xdr:cNvPr>
        <xdr:cNvSpPr txBox="1"/>
      </xdr:nvSpPr>
      <xdr:spPr>
        <a:xfrm>
          <a:off x="895350" y="556171"/>
          <a:ext cx="1658531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200" b="1" i="1">
              <a:solidFill>
                <a:srgbClr val="1D1D1F"/>
              </a:solidFill>
              <a:latin typeface="Calibri"/>
            </a:rPr>
            <a:t>Quantitative</a:t>
          </a:r>
          <a:r>
            <a:rPr lang="en-ZA" sz="1200" b="1" i="1" baseline="0">
              <a:solidFill>
                <a:srgbClr val="1D1D1F"/>
              </a:solidFill>
              <a:latin typeface="Calibri"/>
            </a:rPr>
            <a:t> Calculations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0</xdr:colOff>
      <xdr:row>4</xdr:row>
      <xdr:rowOff>31750</xdr:rowOff>
    </xdr:from>
    <xdr:to>
      <xdr:col>1</xdr:col>
      <xdr:colOff>230310</xdr:colOff>
      <xdr:row>5</xdr:row>
      <xdr:rowOff>129408</xdr:rowOff>
    </xdr:to>
    <xdr:sp macro="" textlink="">
      <xdr:nvSpPr>
        <xdr:cNvPr id="6" name="Psec TextBox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7F3E65-B61F-4C43-8744-C2C3BBDCB789}"/>
            </a:ext>
          </a:extLst>
        </xdr:cNvPr>
        <xdr:cNvSpPr txBox="1"/>
      </xdr:nvSpPr>
      <xdr:spPr>
        <a:xfrm>
          <a:off x="0" y="768350"/>
          <a:ext cx="839910" cy="281808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|   Home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1</xdr:col>
      <xdr:colOff>317500</xdr:colOff>
      <xdr:row>4</xdr:row>
      <xdr:rowOff>88847</xdr:rowOff>
    </xdr:from>
    <xdr:to>
      <xdr:col>3</xdr:col>
      <xdr:colOff>305592</xdr:colOff>
      <xdr:row>5</xdr:row>
      <xdr:rowOff>95290</xdr:rowOff>
    </xdr:to>
    <xdr:sp macro="" textlink="">
      <xdr:nvSpPr>
        <xdr:cNvPr id="7" name="Psec TextBox 4">
          <a:extLst>
            <a:ext uri="{FF2B5EF4-FFF2-40B4-BE49-F238E27FC236}">
              <a16:creationId xmlns:a16="http://schemas.microsoft.com/office/drawing/2014/main" id="{A008EDF0-6ABF-489F-993B-78B8A6B2DD35}"/>
            </a:ext>
          </a:extLst>
        </xdr:cNvPr>
        <xdr:cNvSpPr txBox="1"/>
      </xdr:nvSpPr>
      <xdr:spPr>
        <a:xfrm>
          <a:off x="925286" y="814561"/>
          <a:ext cx="1203663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200" b="1" i="0">
              <a:solidFill>
                <a:srgbClr val="1D1D1F"/>
              </a:solidFill>
              <a:latin typeface="Calibri"/>
            </a:rPr>
            <a:t>| Portfolio Returns</a:t>
          </a:r>
        </a:p>
      </xdr:txBody>
    </xdr:sp>
    <xdr:clientData/>
  </xdr:twoCellAnchor>
  <xdr:twoCellAnchor editAs="absolute">
    <xdr:from>
      <xdr:col>0</xdr:col>
      <xdr:colOff>114301</xdr:colOff>
      <xdr:row>5</xdr:row>
      <xdr:rowOff>76200</xdr:rowOff>
    </xdr:from>
    <xdr:to>
      <xdr:col>7</xdr:col>
      <xdr:colOff>54429</xdr:colOff>
      <xdr:row>27</xdr:row>
      <xdr:rowOff>95250</xdr:rowOff>
    </xdr:to>
    <xdr:sp macro="" textlink="">
      <xdr:nvSpPr>
        <xdr:cNvPr id="8" name="Psec TextBox 4">
          <a:extLst>
            <a:ext uri="{FF2B5EF4-FFF2-40B4-BE49-F238E27FC236}">
              <a16:creationId xmlns:a16="http://schemas.microsoft.com/office/drawing/2014/main" id="{67C4C6D9-CF6B-4874-AA52-9B7900C3B09A}"/>
            </a:ext>
          </a:extLst>
        </xdr:cNvPr>
        <xdr:cNvSpPr txBox="1"/>
      </xdr:nvSpPr>
      <xdr:spPr>
        <a:xfrm>
          <a:off x="114301" y="1028700"/>
          <a:ext cx="4035878" cy="421005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noAutofit/>
        </a:bodyPr>
        <a:lstStyle/>
        <a:p>
          <a:pPr algn="l"/>
          <a:r>
            <a:rPr lang="en-ZA" sz="900" b="0" i="0" u="sng">
              <a:solidFill>
                <a:srgbClr val="1D1D1F"/>
              </a:solidFill>
              <a:latin typeface="Calibri"/>
            </a:rPr>
            <a:t>Intuition:</a:t>
          </a: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900" b="0" i="0" u="none" baseline="0">
              <a:solidFill>
                <a:srgbClr val="1D1D1F"/>
              </a:solidFill>
              <a:latin typeface="Calibri"/>
            </a:rPr>
            <a:t>Portfolio Returns can very easily be calculated using the wrong formula.</a:t>
          </a: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900" b="0" i="0" u="none" baseline="0">
              <a:solidFill>
                <a:srgbClr val="1D1D1F"/>
              </a:solidFill>
              <a:latin typeface="Calibri"/>
            </a:rPr>
            <a:t>Consider the following simple example.</a:t>
          </a:r>
        </a:p>
        <a:p>
          <a:pPr algn="l"/>
          <a:r>
            <a:rPr lang="en-ZA" sz="900" b="0" i="0" u="none" baseline="0">
              <a:solidFill>
                <a:srgbClr val="1D1D1F"/>
              </a:solidFill>
              <a:latin typeface="Calibri"/>
            </a:rPr>
            <a:t>If you held three stocks, each weighed equally:</a:t>
          </a: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900" b="0" i="0" u="none" baseline="0">
              <a:solidFill>
                <a:srgbClr val="1D1D1F"/>
              </a:solidFill>
              <a:latin typeface="Calibri"/>
            </a:rPr>
            <a:t>A: 30%, B: 40% and C: 30%</a:t>
          </a:r>
        </a:p>
        <a:p>
          <a:pPr algn="l"/>
          <a:r>
            <a:rPr lang="en-ZA" sz="900" b="0" i="0" u="none" baseline="0">
              <a:solidFill>
                <a:srgbClr val="1D1D1F"/>
              </a:solidFill>
              <a:latin typeface="Calibri"/>
            </a:rPr>
            <a:t>Your portfolio's return after month 1 would be:</a:t>
          </a: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900" b="0" i="0" u="none" baseline="0">
              <a:solidFill>
                <a:srgbClr val="1D1D1F"/>
              </a:solidFill>
              <a:latin typeface="Calibri"/>
            </a:rPr>
            <a:t>Thus if the stock returns were 10%, 5% and -7%:</a:t>
          </a: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900" b="0" i="0" u="none" baseline="0">
              <a:solidFill>
                <a:srgbClr val="1D1D1F"/>
              </a:solidFill>
              <a:latin typeface="Calibri"/>
            </a:rPr>
            <a:t>When calculating the next period's returns, we now have to account for the fact that stock A is now a larger piece of the portfolio than 30%, as it had a return far greater than the other stocks.</a:t>
          </a: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900" b="0" i="0" u="none" baseline="0">
              <a:solidFill>
                <a:srgbClr val="1D1D1F"/>
              </a:solidFill>
              <a:latin typeface="Calibri"/>
            </a:rPr>
            <a:t>To calculate the next period's returns, we thus first have to calculate the new weights!</a:t>
          </a: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900" b="0" i="0" u="none" baseline="0">
              <a:solidFill>
                <a:srgbClr val="1D1D1F"/>
              </a:solidFill>
              <a:latin typeface="Calibri"/>
            </a:rPr>
            <a:t>The new weights for each stock needs to therefore account for the change in its relative position in the portfolio. Thus for each stock, calculate:</a:t>
          </a: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</xdr:txBody>
    </xdr:sp>
    <xdr:clientData/>
  </xdr:twoCellAnchor>
  <xdr:oneCellAnchor>
    <xdr:from>
      <xdr:col>0</xdr:col>
      <xdr:colOff>66675</xdr:colOff>
      <xdr:row>13</xdr:row>
      <xdr:rowOff>123825</xdr:rowOff>
    </xdr:from>
    <xdr:ext cx="2959976" cy="18178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4C6608E6-7F4F-4BE8-BA13-B61EEC64F04C}"/>
                </a:ext>
              </a:extLst>
            </xdr:cNvPr>
            <xdr:cNvSpPr txBox="1"/>
          </xdr:nvSpPr>
          <xdr:spPr>
            <a:xfrm>
              <a:off x="66675" y="2517775"/>
              <a:ext cx="2959976" cy="1817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ZA" sz="1100" b="0" i="1">
                        <a:latin typeface="Cambria Math" panose="02040503050406030204" pitchFamily="18" charset="0"/>
                      </a:rPr>
                      <m:t>𝑃𝑜𝑟𝑡𝑓𝑜𝑙𝑖</m:t>
                    </m:r>
                    <m:sSub>
                      <m:sSubPr>
                        <m:ctrlPr>
                          <a:rPr lang="en-ZA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𝑜</m:t>
                        </m:r>
                      </m:e>
                      <m:sub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sub>
                    </m:sSub>
                    <m:r>
                      <a:rPr lang="en-ZA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ZA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𝑤</m:t>
                        </m:r>
                      </m:e>
                      <m:sub>
                        <m:d>
                          <m:dPr>
                            <m:begChr m:val="{"/>
                            <m:endChr m:val="}"/>
                            <m:ctrlPr>
                              <a:rPr lang="en-ZA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</m:sub>
                    </m:sSub>
                    <m:r>
                      <a:rPr lang="en-ZA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n-ZA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b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sub>
                    </m:sSub>
                    <m:r>
                      <a:rPr lang="en-ZA" sz="1100" b="0" i="1">
                        <a:latin typeface="Cambria Math" panose="02040503050406030204" pitchFamily="18" charset="0"/>
                      </a:rPr>
                      <m:t>+ </m:t>
                    </m:r>
                    <m:sSub>
                      <m:sSubPr>
                        <m:ctrlPr>
                          <a:rPr lang="en-ZA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ZA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𝑤</m:t>
                        </m:r>
                      </m:e>
                      <m:sub>
                        <m:d>
                          <m:dPr>
                            <m:begChr m:val="{"/>
                            <m:endChr m:val="}"/>
                            <m:ctrlPr>
                              <a:rPr lang="en-ZA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ZA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e>
                        </m:d>
                      </m:sub>
                    </m:sSub>
                    <m:r>
                      <a:rPr lang="en-ZA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en-ZA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ZA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e>
                      <m:sub>
                        <m:r>
                          <a:rPr lang="en-ZA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</m:sSub>
                    <m:r>
                      <a:rPr lang="en-ZA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n-ZA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ZA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𝑤</m:t>
                        </m:r>
                      </m:e>
                      <m:sub>
                        <m:d>
                          <m:dPr>
                            <m:begChr m:val="{"/>
                            <m:endChr m:val="}"/>
                            <m:ctrlPr>
                              <a:rPr lang="en-ZA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ZA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</m:d>
                      </m:sub>
                    </m:sSub>
                    <m:r>
                      <a:rPr lang="en-ZA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en-ZA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ZA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n-ZA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</m:sSub>
                  </m:oMath>
                </m:oMathPara>
              </a14:m>
              <a:endParaRPr lang="en-ZA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4C6608E6-7F4F-4BE8-BA13-B61EEC64F04C}"/>
                </a:ext>
              </a:extLst>
            </xdr:cNvPr>
            <xdr:cNvSpPr txBox="1"/>
          </xdr:nvSpPr>
          <xdr:spPr>
            <a:xfrm>
              <a:off x="66675" y="2517775"/>
              <a:ext cx="2959976" cy="1817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ZA" sz="1100" b="0" i="0">
                  <a:latin typeface="Cambria Math" panose="02040503050406030204" pitchFamily="18" charset="0"/>
                </a:rPr>
                <a:t>𝑃𝑜𝑟𝑡𝑓𝑜𝑙𝑖𝑜_𝑅=𝑤_{𝐴} ∗𝐴_𝑅+ 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𝑤_{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𝐵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} ∗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𝐵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_𝑅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𝑤_{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𝐶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} ∗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𝐶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_𝑅</a:t>
              </a:r>
              <a:endParaRPr lang="en-ZA" sz="1100"/>
            </a:p>
          </xdr:txBody>
        </xdr:sp>
      </mc:Fallback>
    </mc:AlternateContent>
    <xdr:clientData/>
  </xdr:oneCellAnchor>
  <xdr:oneCellAnchor>
    <xdr:from>
      <xdr:col>0</xdr:col>
      <xdr:colOff>54264</xdr:colOff>
      <xdr:row>16</xdr:row>
      <xdr:rowOff>44451</xdr:rowOff>
    </xdr:from>
    <xdr:ext cx="355180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E762A636-195E-4196-BE68-46AA64C2AC69}"/>
                </a:ext>
              </a:extLst>
            </xdr:cNvPr>
            <xdr:cNvSpPr txBox="1"/>
          </xdr:nvSpPr>
          <xdr:spPr>
            <a:xfrm>
              <a:off x="54264" y="3000087"/>
              <a:ext cx="355180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ZA" sz="1100" b="0" i="1">
                        <a:latin typeface="Cambria Math" panose="02040503050406030204" pitchFamily="18" charset="0"/>
                      </a:rPr>
                      <m:t>𝑃𝑜𝑟𝑡𝑓𝑜𝑙𝑖</m:t>
                    </m:r>
                    <m:sSub>
                      <m:sSubPr>
                        <m:ctrlPr>
                          <a:rPr lang="en-ZA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𝑜</m:t>
                        </m:r>
                      </m:e>
                      <m:sub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sub>
                    </m:sSub>
                    <m:r>
                      <a:rPr lang="en-ZA" sz="1100" b="0" i="1">
                        <a:latin typeface="Cambria Math" panose="02040503050406030204" pitchFamily="18" charset="0"/>
                      </a:rPr>
                      <m:t>=0.3∗0.1+</m:t>
                    </m:r>
                    <m:r>
                      <a:rPr lang="en-ZA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0.4∗0.05+0.3∗−0.07= 0.029</m:t>
                    </m:r>
                  </m:oMath>
                </m:oMathPara>
              </a14:m>
              <a:endParaRPr lang="en-ZA" sz="11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E762A636-195E-4196-BE68-46AA64C2AC69}"/>
                </a:ext>
              </a:extLst>
            </xdr:cNvPr>
            <xdr:cNvSpPr txBox="1"/>
          </xdr:nvSpPr>
          <xdr:spPr>
            <a:xfrm>
              <a:off x="54264" y="3000087"/>
              <a:ext cx="355180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ZA" sz="1100" b="0" i="0">
                  <a:latin typeface="Cambria Math" panose="02040503050406030204" pitchFamily="18" charset="0"/>
                </a:rPr>
                <a:t>𝑃𝑜𝑟𝑡𝑓𝑜𝑙𝑖𝑜_𝑅=0.3∗0.1+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0.4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∗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0.05+0.3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∗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−0.07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 0.029</a:t>
              </a:r>
              <a:endParaRPr lang="en-ZA" sz="1100"/>
            </a:p>
          </xdr:txBody>
        </xdr:sp>
      </mc:Fallback>
    </mc:AlternateContent>
    <xdr:clientData/>
  </xdr:oneCellAnchor>
  <xdr:oneCellAnchor>
    <xdr:from>
      <xdr:col>0</xdr:col>
      <xdr:colOff>406400</xdr:colOff>
      <xdr:row>24</xdr:row>
      <xdr:rowOff>152400</xdr:rowOff>
    </xdr:from>
    <xdr:ext cx="1803121" cy="38940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7A6442AA-4E0A-493A-B7B3-AE9C98F939AE}"/>
                </a:ext>
              </a:extLst>
            </xdr:cNvPr>
            <xdr:cNvSpPr txBox="1"/>
          </xdr:nvSpPr>
          <xdr:spPr>
            <a:xfrm>
              <a:off x="406400" y="4572000"/>
              <a:ext cx="1803121" cy="3894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ZA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𝑤</m:t>
                        </m:r>
                      </m:e>
                      <m:sub>
                        <m:d>
                          <m:dPr>
                            <m:begChr m:val="{"/>
                            <m:endChr m:val="}"/>
                            <m:ctrlPr>
                              <a:rPr lang="en-ZA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, </m:t>
                            </m:r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+1</m:t>
                            </m:r>
                          </m:e>
                        </m:d>
                      </m:sub>
                    </m:sSub>
                    <m:r>
                      <a:rPr lang="en-ZA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Z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1+</m:t>
                        </m:r>
                        <m:sSub>
                          <m:sSubPr>
                            <m:ctrlPr>
                              <a:rPr lang="en-ZA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,</m:t>
                            </m:r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ZA" sz="1100" b="0" i="1">
                            <a:latin typeface="Cambria Math" panose="02040503050406030204" pitchFamily="18" charset="0"/>
                          </a:rPr>
                          <m:t>∗</m:t>
                        </m:r>
                        <m:sSub>
                          <m:sSubPr>
                            <m:ctrlPr>
                              <a:rPr lang="en-ZA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𝑅</m:t>
                            </m:r>
                          </m:e>
                          <m:sub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,</m:t>
                            </m:r>
                            <m:r>
                              <a:rPr lang="en-ZA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num>
                      <m:den>
                        <m:nary>
                          <m:naryPr>
                            <m:chr m:val="∑"/>
                            <m:supHide m:val="on"/>
                            <m:ctrlPr>
                              <a:rPr lang="en-ZA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a:rPr lang="en-ZA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∀</m:t>
                            </m:r>
                            <m:r>
                              <a:rPr lang="en-ZA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𝑗</m:t>
                            </m:r>
                          </m:sub>
                          <m:sup/>
                          <m:e>
                            <m:d>
                              <m:dPr>
                                <m:ctrlPr>
                                  <a:rPr lang="en-ZA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ZA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1+</m:t>
                                </m:r>
                                <m:sSub>
                                  <m:sSubPr>
                                    <m:ctrlPr>
                                      <a:rPr lang="en-ZA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ZA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𝑤</m:t>
                                    </m:r>
                                  </m:e>
                                  <m:sub>
                                    <m:r>
                                      <a:rPr lang="en-ZA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𝑗</m:t>
                                    </m:r>
                                    <m:r>
                                      <a:rPr lang="en-ZA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, </m:t>
                                    </m:r>
                                    <m:r>
                                      <a:rPr lang="en-ZA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𝑡</m:t>
                                    </m:r>
                                  </m:sub>
                                </m:sSub>
                                <m:r>
                                  <a:rPr lang="en-ZA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∗</m:t>
                                </m:r>
                                <m:sSub>
                                  <m:sSubPr>
                                    <m:ctrlPr>
                                      <a:rPr lang="en-ZA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ZA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𝑅</m:t>
                                    </m:r>
                                  </m:e>
                                  <m:sub>
                                    <m:r>
                                      <a:rPr lang="en-ZA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𝑗</m:t>
                                    </m:r>
                                    <m:r>
                                      <a:rPr lang="en-ZA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, </m:t>
                                    </m:r>
                                    <m:r>
                                      <a:rPr lang="en-ZA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𝑡</m:t>
                                    </m:r>
                                  </m:sub>
                                </m:sSub>
                              </m:e>
                            </m:d>
                          </m:e>
                        </m:nary>
                      </m:den>
                    </m:f>
                  </m:oMath>
                </m:oMathPara>
              </a14:m>
              <a:endParaRPr lang="en-ZA" sz="11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7A6442AA-4E0A-493A-B7B3-AE9C98F939AE}"/>
                </a:ext>
              </a:extLst>
            </xdr:cNvPr>
            <xdr:cNvSpPr txBox="1"/>
          </xdr:nvSpPr>
          <xdr:spPr>
            <a:xfrm>
              <a:off x="406400" y="4572000"/>
              <a:ext cx="1803121" cy="3894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ZA" sz="1100" b="0" i="0">
                  <a:latin typeface="Cambria Math" panose="02040503050406030204" pitchFamily="18" charset="0"/>
                </a:rPr>
                <a:t>𝑤_{𝐴, 𝑡+1} =(1+𝑤_(𝑖,𝑡)∗𝑅_(𝑖,𝑡))/(∑8_(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∀𝑗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)▒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(1+𝑤_(𝑗, 𝑡)∗𝑅_(𝑗, 𝑡) )</a:t>
              </a:r>
              <a:r>
                <a:rPr lang="en-ZA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</a:t>
              </a:r>
              <a:endParaRPr lang="en-ZA" sz="1100"/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4</xdr:row>
      <xdr:rowOff>69850</xdr:rowOff>
    </xdr:from>
    <xdr:to>
      <xdr:col>22</xdr:col>
      <xdr:colOff>468086</xdr:colOff>
      <xdr:row>4</xdr:row>
      <xdr:rowOff>88900</xdr:rowOff>
    </xdr:to>
    <xdr:sp macro="" textlink="">
      <xdr:nvSpPr>
        <xdr:cNvPr id="2" name="Psec Rectangle 2">
          <a:extLst>
            <a:ext uri="{FF2B5EF4-FFF2-40B4-BE49-F238E27FC236}">
              <a16:creationId xmlns:a16="http://schemas.microsoft.com/office/drawing/2014/main" id="{A306FCCD-86BD-4762-B276-B385C56526DF}"/>
            </a:ext>
          </a:extLst>
        </xdr:cNvPr>
        <xdr:cNvSpPr/>
      </xdr:nvSpPr>
      <xdr:spPr>
        <a:xfrm>
          <a:off x="0" y="806450"/>
          <a:ext cx="14998700" cy="19050"/>
        </a:xfrm>
        <a:prstGeom prst="rect">
          <a:avLst/>
        </a:prstGeom>
        <a:solidFill>
          <a:srgbClr val="343435"/>
        </a:solid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endParaRPr lang="en-ZA" sz="1100"/>
        </a:p>
      </xdr:txBody>
    </xdr:sp>
    <xdr:clientData/>
  </xdr:twoCellAnchor>
  <xdr:twoCellAnchor editAs="absolute">
    <xdr:from>
      <xdr:col>1</xdr:col>
      <xdr:colOff>279400</xdr:colOff>
      <xdr:row>0</xdr:row>
      <xdr:rowOff>40617</xdr:rowOff>
    </xdr:from>
    <xdr:to>
      <xdr:col>6</xdr:col>
      <xdr:colOff>41978</xdr:colOff>
      <xdr:row>2</xdr:row>
      <xdr:rowOff>141997</xdr:rowOff>
    </xdr:to>
    <xdr:sp macro="" textlink="">
      <xdr:nvSpPr>
        <xdr:cNvPr id="3" name="Psec TextBox 4">
          <a:extLst>
            <a:ext uri="{FF2B5EF4-FFF2-40B4-BE49-F238E27FC236}">
              <a16:creationId xmlns:a16="http://schemas.microsoft.com/office/drawing/2014/main" id="{A6A9CBD0-CE27-4A02-B203-CAF810E94445}"/>
            </a:ext>
          </a:extLst>
        </xdr:cNvPr>
        <xdr:cNvSpPr txBox="1"/>
      </xdr:nvSpPr>
      <xdr:spPr>
        <a:xfrm>
          <a:off x="889000" y="40617"/>
          <a:ext cx="2810578" cy="46968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Financial Economics</a:t>
          </a:r>
          <a:r>
            <a:rPr lang="en-ZA" sz="1800" b="1" baseline="0">
              <a:solidFill>
                <a:srgbClr val="1D1D1F"/>
              </a:solidFill>
              <a:latin typeface="Calibri"/>
            </a:rPr>
            <a:t> Tutorials</a:t>
          </a:r>
        </a:p>
        <a:p>
          <a:pPr algn="l"/>
          <a:r>
            <a:rPr lang="en-ZA" sz="1100" b="1" i="1" baseline="0">
              <a:solidFill>
                <a:srgbClr val="1D1D1F"/>
              </a:solidFill>
              <a:latin typeface="Calibri"/>
            </a:rPr>
            <a:t>Nico Katzke (nfkatzke@gmail.com)</a:t>
          </a:r>
          <a:endParaRPr lang="en-ZA" sz="11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oneCell">
    <xdr:from>
      <xdr:col>0</xdr:col>
      <xdr:colOff>31750</xdr:colOff>
      <xdr:row>0</xdr:row>
      <xdr:rowOff>0</xdr:rowOff>
    </xdr:from>
    <xdr:to>
      <xdr:col>1</xdr:col>
      <xdr:colOff>190665</xdr:colOff>
      <xdr:row>4</xdr:row>
      <xdr:rowOff>44450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623475E-E536-479A-9DEB-2890F2AFD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0"/>
          <a:ext cx="768515" cy="781050"/>
        </a:xfrm>
        <a:prstGeom prst="rect">
          <a:avLst/>
        </a:prstGeom>
      </xdr:spPr>
    </xdr:pic>
    <xdr:clientData/>
  </xdr:twoCellAnchor>
  <xdr:twoCellAnchor editAs="absolute">
    <xdr:from>
      <xdr:col>1</xdr:col>
      <xdr:colOff>285750</xdr:colOff>
      <xdr:row>3</xdr:row>
      <xdr:rowOff>3721</xdr:rowOff>
    </xdr:from>
    <xdr:to>
      <xdr:col>4</xdr:col>
      <xdr:colOff>115481</xdr:colOff>
      <xdr:row>4</xdr:row>
      <xdr:rowOff>7443</xdr:rowOff>
    </xdr:to>
    <xdr:sp macro="" textlink="">
      <xdr:nvSpPr>
        <xdr:cNvPr id="5" name="Psec TextBox 4">
          <a:extLst>
            <a:ext uri="{FF2B5EF4-FFF2-40B4-BE49-F238E27FC236}">
              <a16:creationId xmlns:a16="http://schemas.microsoft.com/office/drawing/2014/main" id="{E656F4A9-CF52-4537-BE18-7F6AAB2CE719}"/>
            </a:ext>
          </a:extLst>
        </xdr:cNvPr>
        <xdr:cNvSpPr txBox="1"/>
      </xdr:nvSpPr>
      <xdr:spPr>
        <a:xfrm>
          <a:off x="895350" y="556171"/>
          <a:ext cx="1658531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200" b="1" i="1">
              <a:solidFill>
                <a:srgbClr val="1D1D1F"/>
              </a:solidFill>
              <a:latin typeface="Calibri"/>
            </a:rPr>
            <a:t>Quantitative</a:t>
          </a:r>
          <a:r>
            <a:rPr lang="en-ZA" sz="1200" b="1" i="1" baseline="0">
              <a:solidFill>
                <a:srgbClr val="1D1D1F"/>
              </a:solidFill>
              <a:latin typeface="Calibri"/>
            </a:rPr>
            <a:t> Calculations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0</xdr:colOff>
      <xdr:row>4</xdr:row>
      <xdr:rowOff>31750</xdr:rowOff>
    </xdr:from>
    <xdr:to>
      <xdr:col>1</xdr:col>
      <xdr:colOff>232619</xdr:colOff>
      <xdr:row>5</xdr:row>
      <xdr:rowOff>129985</xdr:rowOff>
    </xdr:to>
    <xdr:sp macro="" textlink="">
      <xdr:nvSpPr>
        <xdr:cNvPr id="6" name="Psec TextBox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DF5522C-10D4-4577-ADC7-6B9A0C2B33BD}"/>
            </a:ext>
          </a:extLst>
        </xdr:cNvPr>
        <xdr:cNvSpPr txBox="1"/>
      </xdr:nvSpPr>
      <xdr:spPr>
        <a:xfrm>
          <a:off x="0" y="768350"/>
          <a:ext cx="842219" cy="282385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|   Home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1</xdr:col>
      <xdr:colOff>319809</xdr:colOff>
      <xdr:row>4</xdr:row>
      <xdr:rowOff>90496</xdr:rowOff>
    </xdr:from>
    <xdr:to>
      <xdr:col>3</xdr:col>
      <xdr:colOff>103640</xdr:colOff>
      <xdr:row>5</xdr:row>
      <xdr:rowOff>94218</xdr:rowOff>
    </xdr:to>
    <xdr:sp macro="" textlink="">
      <xdr:nvSpPr>
        <xdr:cNvPr id="7" name="Psec TextBox 4">
          <a:extLst>
            <a:ext uri="{FF2B5EF4-FFF2-40B4-BE49-F238E27FC236}">
              <a16:creationId xmlns:a16="http://schemas.microsoft.com/office/drawing/2014/main" id="{E0E04452-D04D-409B-B766-51548402B6BF}"/>
            </a:ext>
          </a:extLst>
        </xdr:cNvPr>
        <xdr:cNvSpPr txBox="1"/>
      </xdr:nvSpPr>
      <xdr:spPr>
        <a:xfrm>
          <a:off x="929409" y="827096"/>
          <a:ext cx="1003031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200" b="1" i="0">
              <a:solidFill>
                <a:srgbClr val="1D1D1F"/>
              </a:solidFill>
              <a:latin typeface="Calibri"/>
            </a:rPr>
            <a:t>| Tracking Error</a:t>
          </a:r>
        </a:p>
      </xdr:txBody>
    </xdr:sp>
    <xdr:clientData/>
  </xdr:twoCellAnchor>
  <xdr:twoCellAnchor editAs="absolute">
    <xdr:from>
      <xdr:col>0</xdr:col>
      <xdr:colOff>87087</xdr:colOff>
      <xdr:row>6</xdr:row>
      <xdr:rowOff>140277</xdr:rowOff>
    </xdr:from>
    <xdr:to>
      <xdr:col>6</xdr:col>
      <xdr:colOff>469241</xdr:colOff>
      <xdr:row>15</xdr:row>
      <xdr:rowOff>95249</xdr:rowOff>
    </xdr:to>
    <xdr:sp macro="" textlink="">
      <xdr:nvSpPr>
        <xdr:cNvPr id="8" name="Psec TextBox 4">
          <a:extLst>
            <a:ext uri="{FF2B5EF4-FFF2-40B4-BE49-F238E27FC236}">
              <a16:creationId xmlns:a16="http://schemas.microsoft.com/office/drawing/2014/main" id="{7B451B4D-B432-48A9-BD7E-BEF7842DF678}"/>
            </a:ext>
          </a:extLst>
        </xdr:cNvPr>
        <xdr:cNvSpPr txBox="1"/>
      </xdr:nvSpPr>
      <xdr:spPr>
        <a:xfrm>
          <a:off x="87087" y="1228848"/>
          <a:ext cx="4028868" cy="158783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noAutofit/>
        </a:bodyPr>
        <a:lstStyle/>
        <a:p>
          <a:pPr algn="l"/>
          <a:r>
            <a:rPr lang="en-ZA" sz="900" b="0" i="0" u="sng">
              <a:solidFill>
                <a:srgbClr val="1D1D1F"/>
              </a:solidFill>
              <a:latin typeface="Calibri"/>
            </a:rPr>
            <a:t>Intuition:</a:t>
          </a: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  <a:p>
          <a:r>
            <a:rPr lang="en-ZA" sz="1100" b="1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Tracking error </a:t>
          </a:r>
          <a:r>
            <a:rPr lang="en-ZA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(or active risk) is an important measure - as it tells us how much active positions are being taken by the fund manager - i.e. it indicates how closely a portfolio tracks the index to which it is benchmarked.</a:t>
          </a:r>
        </a:p>
        <a:p>
          <a:endParaRPr lang="en-ZA" sz="900">
            <a:effectLst/>
          </a:endParaRPr>
        </a:p>
        <a:p>
          <a:r>
            <a:rPr lang="en-ZA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tracking error of 0% implies the fund manager is taking no active positions - i.e. is perfectly mimicing the benchmark</a:t>
          </a:r>
          <a:endParaRPr lang="en-ZA" sz="900">
            <a:effectLst/>
          </a:endParaRPr>
        </a:p>
        <a:p>
          <a:pPr algn="l"/>
          <a:endParaRPr lang="en-ZA" sz="900" b="0" i="0" u="none" baseline="0">
            <a:solidFill>
              <a:srgbClr val="1D1D1F"/>
            </a:solidFill>
            <a:latin typeface="Calibri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4</xdr:row>
      <xdr:rowOff>69850</xdr:rowOff>
    </xdr:from>
    <xdr:to>
      <xdr:col>21</xdr:col>
      <xdr:colOff>368300</xdr:colOff>
      <xdr:row>4</xdr:row>
      <xdr:rowOff>88900</xdr:rowOff>
    </xdr:to>
    <xdr:sp macro="" textlink="">
      <xdr:nvSpPr>
        <xdr:cNvPr id="2" name="Psec Rectangle 2">
          <a:extLst>
            <a:ext uri="{FF2B5EF4-FFF2-40B4-BE49-F238E27FC236}">
              <a16:creationId xmlns:a16="http://schemas.microsoft.com/office/drawing/2014/main" id="{CA717343-424B-41C4-B038-53314CA6E5A5}"/>
            </a:ext>
          </a:extLst>
        </xdr:cNvPr>
        <xdr:cNvSpPr/>
      </xdr:nvSpPr>
      <xdr:spPr>
        <a:xfrm>
          <a:off x="0" y="806450"/>
          <a:ext cx="14998700" cy="19050"/>
        </a:xfrm>
        <a:prstGeom prst="rect">
          <a:avLst/>
        </a:prstGeom>
        <a:solidFill>
          <a:srgbClr val="343435"/>
        </a:solid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endParaRPr lang="en-ZA" sz="1100"/>
        </a:p>
      </xdr:txBody>
    </xdr:sp>
    <xdr:clientData/>
  </xdr:twoCellAnchor>
  <xdr:twoCellAnchor editAs="absolute">
    <xdr:from>
      <xdr:col>1</xdr:col>
      <xdr:colOff>279400</xdr:colOff>
      <xdr:row>0</xdr:row>
      <xdr:rowOff>40617</xdr:rowOff>
    </xdr:from>
    <xdr:to>
      <xdr:col>6</xdr:col>
      <xdr:colOff>41978</xdr:colOff>
      <xdr:row>2</xdr:row>
      <xdr:rowOff>141997</xdr:rowOff>
    </xdr:to>
    <xdr:sp macro="" textlink="">
      <xdr:nvSpPr>
        <xdr:cNvPr id="3" name="Psec TextBox 4">
          <a:extLst>
            <a:ext uri="{FF2B5EF4-FFF2-40B4-BE49-F238E27FC236}">
              <a16:creationId xmlns:a16="http://schemas.microsoft.com/office/drawing/2014/main" id="{AA73F7F4-DAE7-4221-A43F-7CC0BECE4BCA}"/>
            </a:ext>
          </a:extLst>
        </xdr:cNvPr>
        <xdr:cNvSpPr txBox="1"/>
      </xdr:nvSpPr>
      <xdr:spPr>
        <a:xfrm>
          <a:off x="889000" y="40617"/>
          <a:ext cx="2810578" cy="46968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Financial Economics</a:t>
          </a:r>
          <a:r>
            <a:rPr lang="en-ZA" sz="1800" b="1" baseline="0">
              <a:solidFill>
                <a:srgbClr val="1D1D1F"/>
              </a:solidFill>
              <a:latin typeface="Calibri"/>
            </a:rPr>
            <a:t> Tutorials</a:t>
          </a:r>
        </a:p>
        <a:p>
          <a:pPr algn="l"/>
          <a:r>
            <a:rPr lang="en-ZA" sz="1100" b="1" i="1" baseline="0">
              <a:solidFill>
                <a:srgbClr val="1D1D1F"/>
              </a:solidFill>
              <a:latin typeface="Calibri"/>
            </a:rPr>
            <a:t>Nico Katzke (nfkatzke@gmail.com)</a:t>
          </a:r>
          <a:endParaRPr lang="en-ZA" sz="11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oneCell">
    <xdr:from>
      <xdr:col>0</xdr:col>
      <xdr:colOff>31750</xdr:colOff>
      <xdr:row>0</xdr:row>
      <xdr:rowOff>0</xdr:rowOff>
    </xdr:from>
    <xdr:to>
      <xdr:col>1</xdr:col>
      <xdr:colOff>190665</xdr:colOff>
      <xdr:row>4</xdr:row>
      <xdr:rowOff>44450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AB36606-A69C-4259-9841-DF0D203EF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0"/>
          <a:ext cx="768515" cy="781050"/>
        </a:xfrm>
        <a:prstGeom prst="rect">
          <a:avLst/>
        </a:prstGeom>
      </xdr:spPr>
    </xdr:pic>
    <xdr:clientData/>
  </xdr:twoCellAnchor>
  <xdr:twoCellAnchor editAs="absolute">
    <xdr:from>
      <xdr:col>1</xdr:col>
      <xdr:colOff>285750</xdr:colOff>
      <xdr:row>3</xdr:row>
      <xdr:rowOff>3721</xdr:rowOff>
    </xdr:from>
    <xdr:to>
      <xdr:col>4</xdr:col>
      <xdr:colOff>313764</xdr:colOff>
      <xdr:row>4</xdr:row>
      <xdr:rowOff>0</xdr:rowOff>
    </xdr:to>
    <xdr:sp macro="" textlink="">
      <xdr:nvSpPr>
        <xdr:cNvPr id="5" name="Psec TextBox 4">
          <a:extLst>
            <a:ext uri="{FF2B5EF4-FFF2-40B4-BE49-F238E27FC236}">
              <a16:creationId xmlns:a16="http://schemas.microsoft.com/office/drawing/2014/main" id="{56E16479-F4A4-4A51-887A-836870BDAAB4}"/>
            </a:ext>
          </a:extLst>
        </xdr:cNvPr>
        <xdr:cNvSpPr txBox="1"/>
      </xdr:nvSpPr>
      <xdr:spPr>
        <a:xfrm>
          <a:off x="868456" y="575221"/>
          <a:ext cx="1776132" cy="186779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spAutoFit/>
        </a:bodyPr>
        <a:lstStyle/>
        <a:p>
          <a:pPr algn="l"/>
          <a:r>
            <a:rPr lang="en-ZA" sz="1200" b="1" i="1">
              <a:solidFill>
                <a:srgbClr val="1D1D1F"/>
              </a:solidFill>
              <a:latin typeface="Calibri"/>
            </a:rPr>
            <a:t>Quantitative</a:t>
          </a:r>
          <a:r>
            <a:rPr lang="en-ZA" sz="1200" b="1" i="1" baseline="0">
              <a:solidFill>
                <a:srgbClr val="1D1D1F"/>
              </a:solidFill>
              <a:latin typeface="Calibri"/>
            </a:rPr>
            <a:t> Calculations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0</xdr:colOff>
      <xdr:row>4</xdr:row>
      <xdr:rowOff>38100</xdr:rowOff>
    </xdr:from>
    <xdr:to>
      <xdr:col>1</xdr:col>
      <xdr:colOff>232619</xdr:colOff>
      <xdr:row>5</xdr:row>
      <xdr:rowOff>136335</xdr:rowOff>
    </xdr:to>
    <xdr:sp macro="" textlink="">
      <xdr:nvSpPr>
        <xdr:cNvPr id="6" name="Psec TextBox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2E70E1C-F8E0-4638-A668-5133B4A806DC}"/>
            </a:ext>
          </a:extLst>
        </xdr:cNvPr>
        <xdr:cNvSpPr txBox="1"/>
      </xdr:nvSpPr>
      <xdr:spPr>
        <a:xfrm>
          <a:off x="0" y="774700"/>
          <a:ext cx="842219" cy="282385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|   Home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1</xdr:col>
      <xdr:colOff>319809</xdr:colOff>
      <xdr:row>4</xdr:row>
      <xdr:rowOff>105765</xdr:rowOff>
    </xdr:from>
    <xdr:to>
      <xdr:col>3</xdr:col>
      <xdr:colOff>560294</xdr:colOff>
      <xdr:row>5</xdr:row>
      <xdr:rowOff>103137</xdr:rowOff>
    </xdr:to>
    <xdr:sp macro="" textlink="">
      <xdr:nvSpPr>
        <xdr:cNvPr id="7" name="Psec TextBox 4">
          <a:extLst>
            <a:ext uri="{FF2B5EF4-FFF2-40B4-BE49-F238E27FC236}">
              <a16:creationId xmlns:a16="http://schemas.microsoft.com/office/drawing/2014/main" id="{2FC4A037-6410-4D17-9993-60FB93EEE344}"/>
            </a:ext>
          </a:extLst>
        </xdr:cNvPr>
        <xdr:cNvSpPr txBox="1"/>
      </xdr:nvSpPr>
      <xdr:spPr>
        <a:xfrm>
          <a:off x="902515" y="867765"/>
          <a:ext cx="1405897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spAutoFit/>
        </a:bodyPr>
        <a:lstStyle/>
        <a:p>
          <a:pPr algn="l"/>
          <a:r>
            <a:rPr lang="en-ZA" sz="1200" b="1" i="0">
              <a:solidFill>
                <a:srgbClr val="1D1D1F"/>
              </a:solidFill>
              <a:latin typeface="Calibri"/>
            </a:rPr>
            <a:t>| Information Ratio</a:t>
          </a:r>
        </a:p>
      </xdr:txBody>
    </xdr:sp>
    <xdr:clientData/>
  </xdr:twoCellAnchor>
  <xdr:twoCellAnchor editAs="absolute">
    <xdr:from>
      <xdr:col>0</xdr:col>
      <xdr:colOff>149225</xdr:colOff>
      <xdr:row>5</xdr:row>
      <xdr:rowOff>158749</xdr:rowOff>
    </xdr:from>
    <xdr:to>
      <xdr:col>6</xdr:col>
      <xdr:colOff>531379</xdr:colOff>
      <xdr:row>23</xdr:row>
      <xdr:rowOff>101600</xdr:rowOff>
    </xdr:to>
    <xdr:sp macro="" textlink="">
      <xdr:nvSpPr>
        <xdr:cNvPr id="8" name="Psec TextBox 4">
          <a:extLst>
            <a:ext uri="{FF2B5EF4-FFF2-40B4-BE49-F238E27FC236}">
              <a16:creationId xmlns:a16="http://schemas.microsoft.com/office/drawing/2014/main" id="{94B4C795-0ADC-45D9-ABCA-4C50DD298D43}"/>
            </a:ext>
          </a:extLst>
        </xdr:cNvPr>
        <xdr:cNvSpPr txBox="1"/>
      </xdr:nvSpPr>
      <xdr:spPr>
        <a:xfrm>
          <a:off x="149225" y="1111249"/>
          <a:ext cx="4001654" cy="3371851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noAutofit/>
        </a:bodyPr>
        <a:lstStyle/>
        <a:p>
          <a:pPr algn="l"/>
          <a:r>
            <a:rPr lang="en-ZA" sz="1000" b="0" i="0" u="sng">
              <a:solidFill>
                <a:srgbClr val="1D1D1F"/>
              </a:solidFill>
              <a:latin typeface="Calibri"/>
            </a:rPr>
            <a:t>Intuition:</a:t>
          </a:r>
        </a:p>
        <a:p>
          <a:pPr algn="l"/>
          <a:endParaRPr lang="en-ZA" sz="1000" b="0" i="0" u="none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1000" b="0" i="0" u="none" baseline="0">
              <a:solidFill>
                <a:srgbClr val="1D1D1F"/>
              </a:solidFill>
              <a:latin typeface="Calibri"/>
            </a:rPr>
            <a:t>The information ratio is a modified version of the Sharpe ratio. The IR ratio compares excess returns and tracking error (i.e., the standard deviation of excess returns).</a:t>
          </a:r>
        </a:p>
        <a:p>
          <a:pPr algn="l"/>
          <a:endParaRPr lang="en-ZA" sz="1000" b="0" i="0" u="none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1000" b="0" i="0" u="none" baseline="0">
              <a:solidFill>
                <a:srgbClr val="1D1D1F"/>
              </a:solidFill>
              <a:latin typeface="Calibri"/>
            </a:rPr>
            <a:t>Thus:</a:t>
          </a:r>
        </a:p>
        <a:p>
          <a:pPr algn="l"/>
          <a:endParaRPr lang="en-ZA" sz="1000" b="0" i="0" u="none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1000" b="0" i="0" u="none" baseline="0">
              <a:solidFill>
                <a:srgbClr val="1D1D1F"/>
              </a:solidFill>
              <a:latin typeface="Calibri"/>
            </a:rPr>
            <a:t>IR = Annualized excess returns / Annualized tracking error</a:t>
          </a:r>
        </a:p>
        <a:p>
          <a:pPr algn="l"/>
          <a:endParaRPr lang="en-ZA" sz="1000" b="0" i="0" u="none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1000" b="0" i="0" u="none" baseline="0">
              <a:solidFill>
                <a:srgbClr val="1D1D1F"/>
              </a:solidFill>
              <a:latin typeface="Calibri"/>
            </a:rPr>
            <a:t>Note:</a:t>
          </a:r>
        </a:p>
        <a:p>
          <a:pPr algn="l"/>
          <a:r>
            <a:rPr lang="en-ZA" sz="1000" b="0" i="1" u="none" baseline="0">
              <a:solidFill>
                <a:srgbClr val="1D1D1F"/>
              </a:solidFill>
              <a:latin typeface="+mn-lt"/>
            </a:rPr>
            <a:t> To aid comparison it is absolutely essential to disclose the method of calculation (i.e., frequency of data, overall time period, arithmetic or geometric excess returns, arithmetic or geometric means, n or n ? 1, ex post or ex ante).</a:t>
          </a:r>
        </a:p>
        <a:p>
          <a:pPr algn="l"/>
          <a:endParaRPr lang="en-ZA" sz="1000" b="0" i="1" u="none" baseline="0">
            <a:solidFill>
              <a:srgbClr val="1D1D1F"/>
            </a:solidFill>
            <a:latin typeface="+mn-lt"/>
          </a:endParaRPr>
        </a:p>
        <a:p>
          <a:pPr algn="l"/>
          <a:r>
            <a:rPr lang="en-ZA" sz="1000" b="0" i="1" u="none" baseline="0">
              <a:solidFill>
                <a:srgbClr val="1D1D1F"/>
              </a:solidFill>
              <a:latin typeface="+mn-lt"/>
            </a:rPr>
            <a:t>See example where I show the difference between using weekly and monthly (try yourself using daily by setting Periodicity to 252 trading days)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4</xdr:row>
      <xdr:rowOff>69850</xdr:rowOff>
    </xdr:from>
    <xdr:to>
      <xdr:col>22</xdr:col>
      <xdr:colOff>279400</xdr:colOff>
      <xdr:row>4</xdr:row>
      <xdr:rowOff>88900</xdr:rowOff>
    </xdr:to>
    <xdr:sp macro="" textlink="">
      <xdr:nvSpPr>
        <xdr:cNvPr id="2" name="Psec Rectangle 2">
          <a:extLst>
            <a:ext uri="{FF2B5EF4-FFF2-40B4-BE49-F238E27FC236}">
              <a16:creationId xmlns:a16="http://schemas.microsoft.com/office/drawing/2014/main" id="{4687FFFD-EB3D-4242-A889-5B5CB3E9F2DF}"/>
            </a:ext>
          </a:extLst>
        </xdr:cNvPr>
        <xdr:cNvSpPr/>
      </xdr:nvSpPr>
      <xdr:spPr>
        <a:xfrm>
          <a:off x="0" y="806450"/>
          <a:ext cx="14998700" cy="19050"/>
        </a:xfrm>
        <a:prstGeom prst="rect">
          <a:avLst/>
        </a:prstGeom>
        <a:solidFill>
          <a:srgbClr val="343435"/>
        </a:solid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endParaRPr lang="en-ZA" sz="1100"/>
        </a:p>
      </xdr:txBody>
    </xdr:sp>
    <xdr:clientData/>
  </xdr:twoCellAnchor>
  <xdr:twoCellAnchor editAs="absolute">
    <xdr:from>
      <xdr:col>1</xdr:col>
      <xdr:colOff>279400</xdr:colOff>
      <xdr:row>0</xdr:row>
      <xdr:rowOff>40617</xdr:rowOff>
    </xdr:from>
    <xdr:to>
      <xdr:col>6</xdr:col>
      <xdr:colOff>41978</xdr:colOff>
      <xdr:row>2</xdr:row>
      <xdr:rowOff>141997</xdr:rowOff>
    </xdr:to>
    <xdr:sp macro="" textlink="">
      <xdr:nvSpPr>
        <xdr:cNvPr id="3" name="Psec TextBox 4">
          <a:extLst>
            <a:ext uri="{FF2B5EF4-FFF2-40B4-BE49-F238E27FC236}">
              <a16:creationId xmlns:a16="http://schemas.microsoft.com/office/drawing/2014/main" id="{BB5C12C1-7221-4881-805A-06B582CD303E}"/>
            </a:ext>
          </a:extLst>
        </xdr:cNvPr>
        <xdr:cNvSpPr txBox="1"/>
      </xdr:nvSpPr>
      <xdr:spPr>
        <a:xfrm>
          <a:off x="889000" y="40617"/>
          <a:ext cx="2810578" cy="46968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Financial Economics</a:t>
          </a:r>
          <a:r>
            <a:rPr lang="en-ZA" sz="1800" b="1" baseline="0">
              <a:solidFill>
                <a:srgbClr val="1D1D1F"/>
              </a:solidFill>
              <a:latin typeface="Calibri"/>
            </a:rPr>
            <a:t> Tutorials</a:t>
          </a:r>
        </a:p>
        <a:p>
          <a:pPr algn="l"/>
          <a:r>
            <a:rPr lang="en-ZA" sz="1100" b="1" i="1" baseline="0">
              <a:solidFill>
                <a:srgbClr val="1D1D1F"/>
              </a:solidFill>
              <a:latin typeface="Calibri"/>
            </a:rPr>
            <a:t>Nico Katzke (nfkatzke@gmail.com)</a:t>
          </a:r>
          <a:endParaRPr lang="en-ZA" sz="11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oneCell">
    <xdr:from>
      <xdr:col>0</xdr:col>
      <xdr:colOff>31750</xdr:colOff>
      <xdr:row>0</xdr:row>
      <xdr:rowOff>0</xdr:rowOff>
    </xdr:from>
    <xdr:to>
      <xdr:col>1</xdr:col>
      <xdr:colOff>190665</xdr:colOff>
      <xdr:row>4</xdr:row>
      <xdr:rowOff>44450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800033F-2928-4A27-9DC7-6E73B3F93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0"/>
          <a:ext cx="768515" cy="781050"/>
        </a:xfrm>
        <a:prstGeom prst="rect">
          <a:avLst/>
        </a:prstGeom>
      </xdr:spPr>
    </xdr:pic>
    <xdr:clientData/>
  </xdr:twoCellAnchor>
  <xdr:twoCellAnchor editAs="absolute">
    <xdr:from>
      <xdr:col>1</xdr:col>
      <xdr:colOff>285750</xdr:colOff>
      <xdr:row>3</xdr:row>
      <xdr:rowOff>3721</xdr:rowOff>
    </xdr:from>
    <xdr:to>
      <xdr:col>4</xdr:col>
      <xdr:colOff>115481</xdr:colOff>
      <xdr:row>4</xdr:row>
      <xdr:rowOff>7443</xdr:rowOff>
    </xdr:to>
    <xdr:sp macro="" textlink="">
      <xdr:nvSpPr>
        <xdr:cNvPr id="5" name="Psec TextBox 4">
          <a:extLst>
            <a:ext uri="{FF2B5EF4-FFF2-40B4-BE49-F238E27FC236}">
              <a16:creationId xmlns:a16="http://schemas.microsoft.com/office/drawing/2014/main" id="{6643F59A-581F-495F-A791-80D47E982264}"/>
            </a:ext>
          </a:extLst>
        </xdr:cNvPr>
        <xdr:cNvSpPr txBox="1"/>
      </xdr:nvSpPr>
      <xdr:spPr>
        <a:xfrm>
          <a:off x="895350" y="556171"/>
          <a:ext cx="1658531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200" b="1" i="1">
              <a:solidFill>
                <a:srgbClr val="1D1D1F"/>
              </a:solidFill>
              <a:latin typeface="Calibri"/>
            </a:rPr>
            <a:t>Quantitative</a:t>
          </a:r>
          <a:r>
            <a:rPr lang="en-ZA" sz="1200" b="1" i="1" baseline="0">
              <a:solidFill>
                <a:srgbClr val="1D1D1F"/>
              </a:solidFill>
              <a:latin typeface="Calibri"/>
            </a:rPr>
            <a:t> Calculations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0</xdr:col>
      <xdr:colOff>0</xdr:colOff>
      <xdr:row>4</xdr:row>
      <xdr:rowOff>25400</xdr:rowOff>
    </xdr:from>
    <xdr:to>
      <xdr:col>1</xdr:col>
      <xdr:colOff>235607</xdr:colOff>
      <xdr:row>5</xdr:row>
      <xdr:rowOff>126250</xdr:rowOff>
    </xdr:to>
    <xdr:sp macro="" textlink="">
      <xdr:nvSpPr>
        <xdr:cNvPr id="6" name="Psec TextBox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7AA6834-6E59-46DF-868F-BEA393FA5F0E}"/>
            </a:ext>
          </a:extLst>
        </xdr:cNvPr>
        <xdr:cNvSpPr txBox="1"/>
      </xdr:nvSpPr>
      <xdr:spPr>
        <a:xfrm>
          <a:off x="0" y="762000"/>
          <a:ext cx="845207" cy="28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800" b="1">
              <a:solidFill>
                <a:srgbClr val="1D1D1F"/>
              </a:solidFill>
              <a:latin typeface="Calibri"/>
            </a:rPr>
            <a:t>|   Home</a:t>
          </a:r>
          <a:endParaRPr lang="en-ZA" sz="1200" b="1" i="1">
            <a:solidFill>
              <a:srgbClr val="1D1D1F"/>
            </a:solidFill>
            <a:latin typeface="Calibri"/>
          </a:endParaRPr>
        </a:p>
      </xdr:txBody>
    </xdr:sp>
    <xdr:clientData/>
  </xdr:twoCellAnchor>
  <xdr:twoCellAnchor editAs="absolute">
    <xdr:from>
      <xdr:col>1</xdr:col>
      <xdr:colOff>322797</xdr:colOff>
      <xdr:row>4</xdr:row>
      <xdr:rowOff>85453</xdr:rowOff>
    </xdr:from>
    <xdr:to>
      <xdr:col>3</xdr:col>
      <xdr:colOff>383884</xdr:colOff>
      <xdr:row>5</xdr:row>
      <xdr:rowOff>89175</xdr:rowOff>
    </xdr:to>
    <xdr:sp macro="" textlink="">
      <xdr:nvSpPr>
        <xdr:cNvPr id="7" name="Psec TextBox 4">
          <a:extLst>
            <a:ext uri="{FF2B5EF4-FFF2-40B4-BE49-F238E27FC236}">
              <a16:creationId xmlns:a16="http://schemas.microsoft.com/office/drawing/2014/main" id="{889BA09A-7B9B-4ADF-B370-D4650FCAA3F6}"/>
            </a:ext>
          </a:extLst>
        </xdr:cNvPr>
        <xdr:cNvSpPr txBox="1"/>
      </xdr:nvSpPr>
      <xdr:spPr>
        <a:xfrm>
          <a:off x="932397" y="822053"/>
          <a:ext cx="1280287" cy="18787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ctr">
          <a:spAutoFit/>
        </a:bodyPr>
        <a:lstStyle/>
        <a:p>
          <a:pPr algn="l"/>
          <a:r>
            <a:rPr lang="en-ZA" sz="1200" b="1" i="0">
              <a:solidFill>
                <a:srgbClr val="1D1D1F"/>
              </a:solidFill>
              <a:latin typeface="Calibri"/>
            </a:rPr>
            <a:t>l Value at Risk (VaR)</a:t>
          </a:r>
        </a:p>
      </xdr:txBody>
    </xdr:sp>
    <xdr:clientData/>
  </xdr:twoCellAnchor>
  <xdr:twoCellAnchor editAs="absolute">
    <xdr:from>
      <xdr:col>0</xdr:col>
      <xdr:colOff>184151</xdr:colOff>
      <xdr:row>5</xdr:row>
      <xdr:rowOff>133350</xdr:rowOff>
    </xdr:from>
    <xdr:to>
      <xdr:col>6</xdr:col>
      <xdr:colOff>190501</xdr:colOff>
      <xdr:row>24</xdr:row>
      <xdr:rowOff>114299</xdr:rowOff>
    </xdr:to>
    <xdr:sp macro="" textlink="">
      <xdr:nvSpPr>
        <xdr:cNvPr id="8" name="Psec TextBox 4">
          <a:extLst>
            <a:ext uri="{FF2B5EF4-FFF2-40B4-BE49-F238E27FC236}">
              <a16:creationId xmlns:a16="http://schemas.microsoft.com/office/drawing/2014/main" id="{5B5CCC1A-2F74-4941-8E04-A1680F775D4A}"/>
            </a:ext>
          </a:extLst>
        </xdr:cNvPr>
        <xdr:cNvSpPr txBox="1"/>
      </xdr:nvSpPr>
      <xdr:spPr>
        <a:xfrm>
          <a:off x="184151" y="1054100"/>
          <a:ext cx="3663950" cy="3479799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lIns="0" tIns="0" rIns="0" bIns="0" rtlCol="0" anchor="ctr">
          <a:noAutofit/>
        </a:bodyPr>
        <a:lstStyle/>
        <a:p>
          <a:pPr algn="l"/>
          <a:r>
            <a:rPr lang="en-ZA" sz="1000" b="0" i="0" u="sng">
              <a:solidFill>
                <a:srgbClr val="1D1D1F"/>
              </a:solidFill>
              <a:latin typeface="Calibri"/>
            </a:rPr>
            <a:t>Intuition:</a:t>
          </a:r>
        </a:p>
        <a:p>
          <a:pPr algn="l"/>
          <a:endParaRPr lang="en-ZA" sz="1000" b="0" i="0" u="sng">
            <a:solidFill>
              <a:srgbClr val="1D1D1F"/>
            </a:solidFill>
            <a:latin typeface="Calibri"/>
          </a:endParaRPr>
        </a:p>
        <a:p>
          <a:pPr algn="l"/>
          <a:r>
            <a:rPr lang="en-ZA" sz="1000" b="0" i="0" u="none">
              <a:solidFill>
                <a:srgbClr val="1D1D1F"/>
              </a:solidFill>
              <a:latin typeface="Calibri"/>
            </a:rPr>
            <a:t>VaR:</a:t>
          </a:r>
        </a:p>
        <a:p>
          <a:pPr algn="l"/>
          <a:r>
            <a:rPr lang="en-ZA" sz="1000" b="0" i="0" u="none" baseline="0">
              <a:solidFill>
                <a:srgbClr val="1D1D1F"/>
              </a:solidFill>
              <a:latin typeface="Calibri"/>
            </a:rPr>
            <a:t>Value at Risk provides us with an approximate measure of a stock or portfolio's expected extreme losses (given past information). </a:t>
          </a:r>
        </a:p>
        <a:p>
          <a:pPr algn="l"/>
          <a:endParaRPr lang="en-ZA" sz="1000" b="0" i="0" u="none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1000" b="0" i="0" u="none" baseline="0">
              <a:solidFill>
                <a:srgbClr val="1D1D1F"/>
              </a:solidFill>
              <a:latin typeface="Calibri"/>
            </a:rPr>
            <a:t> - In the simplified case shown here, we assume an inherently normal   distribution of returns and that the past is a good reference for future stock returns.</a:t>
          </a:r>
        </a:p>
        <a:p>
          <a:pPr algn="l"/>
          <a:r>
            <a:rPr lang="en-ZA" sz="1000" b="0" i="0" u="none" baseline="0">
              <a:solidFill>
                <a:srgbClr val="1D1D1F"/>
              </a:solidFill>
              <a:latin typeface="Calibri"/>
            </a:rPr>
            <a:t>- We are effectively drawing an expected returns distribution, and then calculating what are the size of losses expected at the 5% left-tail level. We can thus expect to lose more than this $ amount once in 20 days / weeks / months, on aggregate.</a:t>
          </a:r>
        </a:p>
        <a:p>
          <a:pPr algn="l"/>
          <a:endParaRPr lang="en-ZA" sz="1000" b="0" i="0" u="none" baseline="0">
            <a:solidFill>
              <a:srgbClr val="1D1D1F"/>
            </a:solidFill>
            <a:latin typeface="Calibri"/>
          </a:endParaRPr>
        </a:p>
        <a:p>
          <a:pPr algn="l"/>
          <a:r>
            <a:rPr lang="en-ZA" sz="1000" b="0" i="0" u="none" baseline="0">
              <a:solidFill>
                <a:srgbClr val="1D1D1F"/>
              </a:solidFill>
              <a:latin typeface="Calibri"/>
            </a:rPr>
            <a:t>Conditional VaR (CVaR):</a:t>
          </a:r>
        </a:p>
        <a:p>
          <a:pPr algn="l"/>
          <a:r>
            <a:rPr lang="en-ZA" sz="1000" b="0" i="0" u="none" baseline="0">
              <a:solidFill>
                <a:srgbClr val="1D1D1F"/>
              </a:solidFill>
              <a:latin typeface="Calibri"/>
            </a:rPr>
            <a:t>Gives us an indication of the expected losses given that the stock or portfolio is experiencing an extreme event.</a:t>
          </a:r>
        </a:p>
        <a:p>
          <a:pPr algn="l"/>
          <a:r>
            <a:rPr lang="en-ZA" sz="1000" b="0" i="0" u="none" baseline="0">
              <a:solidFill>
                <a:srgbClr val="1D1D1F"/>
              </a:solidFill>
              <a:latin typeface="Calibri"/>
            </a:rPr>
            <a:t>Thus it builds on the VaR estimation in that it gives us an indication of the amount that we can expect to lose, </a:t>
          </a:r>
          <a:r>
            <a:rPr lang="en-ZA" sz="1000" b="0" i="1" u="sng" baseline="0">
              <a:solidFill>
                <a:srgbClr val="1D1D1F"/>
              </a:solidFill>
              <a:latin typeface="Calibri"/>
            </a:rPr>
            <a:t>given</a:t>
          </a:r>
          <a:r>
            <a:rPr lang="en-ZA" sz="1000" b="0" i="0" u="none" baseline="0">
              <a:solidFill>
                <a:srgbClr val="1D1D1F"/>
              </a:solidFill>
              <a:latin typeface="Calibri"/>
            </a:rPr>
            <a:t> that the stock or portfolio has exceeded the 5% threshold.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co.katzke/AppData/Local/Microsoft/Windows/INetCache/Psec%20GEARS/Quants%20Dem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secMenu"/>
      <sheetName val="Gen"/>
      <sheetName val="Data"/>
      <sheetName val="PQ.VAR"/>
      <sheetName val="PQ.CVar"/>
      <sheetName val="PQ.SharpeRatio + PQ.EPM"/>
      <sheetName val="PQ.Omega"/>
      <sheetName val="PQ.Sortino"/>
      <sheetName val="PQ.Beta "/>
      <sheetName val="PQ.IR"/>
      <sheetName val="PQ.TE"/>
      <sheetName val="PQ.MaxDrawDown"/>
      <sheetName val="PQ.MaxGain"/>
      <sheetName val="PQ.DownsideDev"/>
      <sheetName val="PQ.CSV"/>
      <sheetName val="PQ.IPC"/>
      <sheetName val="PQ.HI+PQ.WE"/>
      <sheetName val="PQ.ENB"/>
      <sheetName val="PQ.PDI"/>
      <sheetName val="PQ.Entropy+PQ.DivDelta"/>
      <sheetName val="PQ.Correl+PQ.Covar"/>
      <sheetName val="Correl+Covar Debiased"/>
      <sheetName val="PQ.AutoCorrel"/>
      <sheetName val="PQ.IsStationary"/>
      <sheetName val="PQ.AreCointegrated"/>
      <sheetName val="CorrelVsCoint"/>
      <sheetName val="PQ.PCA"/>
      <sheetName val="PQ.MultivarRegression"/>
      <sheetName val="PQ.MultivarRegressionDebiased"/>
      <sheetName val="PQ.HierarchicalCluster"/>
      <sheetName val="PQ.MultivarReturns"/>
      <sheetName val="PQ.PortfolioRisk"/>
      <sheetName val="PQ.PortOpt"/>
    </sheetNames>
    <sheetDataSet>
      <sheetData sheetId="0"/>
      <sheetData sheetId="1"/>
      <sheetData sheetId="2">
        <row r="18">
          <cell r="B18">
            <v>39082</v>
          </cell>
        </row>
        <row r="19">
          <cell r="B19">
            <v>39113</v>
          </cell>
        </row>
        <row r="20">
          <cell r="B20">
            <v>39141</v>
          </cell>
        </row>
        <row r="21">
          <cell r="B21">
            <v>39172</v>
          </cell>
        </row>
        <row r="22">
          <cell r="B22">
            <v>39202</v>
          </cell>
        </row>
        <row r="23">
          <cell r="B23">
            <v>39233</v>
          </cell>
        </row>
        <row r="24">
          <cell r="B24">
            <v>39263</v>
          </cell>
        </row>
        <row r="25">
          <cell r="B25">
            <v>39294</v>
          </cell>
        </row>
        <row r="26">
          <cell r="B26">
            <v>39325</v>
          </cell>
        </row>
        <row r="27">
          <cell r="B27">
            <v>39355</v>
          </cell>
        </row>
        <row r="28">
          <cell r="B28">
            <v>39386</v>
          </cell>
        </row>
        <row r="29">
          <cell r="B29">
            <v>39416</v>
          </cell>
        </row>
        <row r="30">
          <cell r="B30">
            <v>39447</v>
          </cell>
        </row>
        <row r="31">
          <cell r="B31">
            <v>39478</v>
          </cell>
        </row>
        <row r="32">
          <cell r="B32">
            <v>39507</v>
          </cell>
        </row>
        <row r="33">
          <cell r="B33">
            <v>39538</v>
          </cell>
        </row>
        <row r="34">
          <cell r="B34">
            <v>39568</v>
          </cell>
        </row>
        <row r="35">
          <cell r="B35">
            <v>39599</v>
          </cell>
        </row>
        <row r="36">
          <cell r="B36">
            <v>39629</v>
          </cell>
        </row>
        <row r="37">
          <cell r="B37">
            <v>39660</v>
          </cell>
        </row>
        <row r="38">
          <cell r="B38">
            <v>39691</v>
          </cell>
        </row>
        <row r="39">
          <cell r="B39">
            <v>39721</v>
          </cell>
        </row>
        <row r="40">
          <cell r="B40">
            <v>39752</v>
          </cell>
        </row>
        <row r="41">
          <cell r="B41">
            <v>39782</v>
          </cell>
        </row>
        <row r="42">
          <cell r="B42">
            <v>39813</v>
          </cell>
        </row>
        <row r="43">
          <cell r="B43">
            <v>39844</v>
          </cell>
        </row>
        <row r="44">
          <cell r="B44">
            <v>39872</v>
          </cell>
        </row>
        <row r="45">
          <cell r="B45">
            <v>39903</v>
          </cell>
        </row>
        <row r="46">
          <cell r="B46">
            <v>39933</v>
          </cell>
        </row>
        <row r="47">
          <cell r="B47">
            <v>39964</v>
          </cell>
        </row>
        <row r="48">
          <cell r="B48">
            <v>39994</v>
          </cell>
        </row>
        <row r="49">
          <cell r="B49">
            <v>40025</v>
          </cell>
        </row>
        <row r="50">
          <cell r="B50">
            <v>40056</v>
          </cell>
        </row>
        <row r="51">
          <cell r="B51">
            <v>40086</v>
          </cell>
        </row>
        <row r="52">
          <cell r="B52">
            <v>40117</v>
          </cell>
        </row>
        <row r="53">
          <cell r="B53">
            <v>40147</v>
          </cell>
        </row>
        <row r="54">
          <cell r="B54">
            <v>40178</v>
          </cell>
        </row>
        <row r="55">
          <cell r="B55">
            <v>40209</v>
          </cell>
        </row>
        <row r="56">
          <cell r="B56">
            <v>40237</v>
          </cell>
        </row>
        <row r="57">
          <cell r="B57">
            <v>40268</v>
          </cell>
        </row>
        <row r="58">
          <cell r="B58">
            <v>40298</v>
          </cell>
        </row>
        <row r="59">
          <cell r="B59">
            <v>40329</v>
          </cell>
        </row>
        <row r="60">
          <cell r="B60">
            <v>40359</v>
          </cell>
        </row>
        <row r="61">
          <cell r="B61">
            <v>40390</v>
          </cell>
        </row>
        <row r="62">
          <cell r="B62">
            <v>40421</v>
          </cell>
        </row>
        <row r="63">
          <cell r="B63">
            <v>40451</v>
          </cell>
        </row>
        <row r="64">
          <cell r="B64">
            <v>40482</v>
          </cell>
        </row>
        <row r="65">
          <cell r="B65">
            <v>40512</v>
          </cell>
        </row>
        <row r="66">
          <cell r="B66">
            <v>40543</v>
          </cell>
        </row>
        <row r="67">
          <cell r="B67">
            <v>40574</v>
          </cell>
        </row>
        <row r="68">
          <cell r="B68">
            <v>40602</v>
          </cell>
        </row>
        <row r="69">
          <cell r="B69">
            <v>40633</v>
          </cell>
        </row>
        <row r="70">
          <cell r="B70">
            <v>40663</v>
          </cell>
        </row>
        <row r="71">
          <cell r="B71">
            <v>40694</v>
          </cell>
        </row>
        <row r="72">
          <cell r="B72">
            <v>40724</v>
          </cell>
        </row>
        <row r="73">
          <cell r="B73">
            <v>40755</v>
          </cell>
        </row>
        <row r="74">
          <cell r="B74">
            <v>40786</v>
          </cell>
        </row>
        <row r="75">
          <cell r="B75">
            <v>40816</v>
          </cell>
        </row>
        <row r="76">
          <cell r="B76">
            <v>40847</v>
          </cell>
        </row>
        <row r="77">
          <cell r="B77">
            <v>40877</v>
          </cell>
        </row>
        <row r="78">
          <cell r="B78">
            <v>40908</v>
          </cell>
        </row>
        <row r="79">
          <cell r="B79">
            <v>40939</v>
          </cell>
        </row>
        <row r="80">
          <cell r="B80">
            <v>40968</v>
          </cell>
        </row>
        <row r="81">
          <cell r="B81">
            <v>40999</v>
          </cell>
        </row>
        <row r="82">
          <cell r="B82">
            <v>41029</v>
          </cell>
        </row>
        <row r="83">
          <cell r="B83">
            <v>41060</v>
          </cell>
        </row>
        <row r="84">
          <cell r="B84">
            <v>41090</v>
          </cell>
        </row>
        <row r="85">
          <cell r="B85">
            <v>41121</v>
          </cell>
        </row>
        <row r="86">
          <cell r="B86">
            <v>41152</v>
          </cell>
        </row>
        <row r="87">
          <cell r="B87">
            <v>41182</v>
          </cell>
        </row>
        <row r="88">
          <cell r="B88">
            <v>41213</v>
          </cell>
        </row>
        <row r="89">
          <cell r="B89">
            <v>41243</v>
          </cell>
        </row>
        <row r="90">
          <cell r="B90">
            <v>41274</v>
          </cell>
        </row>
        <row r="91">
          <cell r="B91">
            <v>41305</v>
          </cell>
        </row>
        <row r="92">
          <cell r="B92">
            <v>41333</v>
          </cell>
        </row>
        <row r="93">
          <cell r="B93">
            <v>41364</v>
          </cell>
        </row>
        <row r="94">
          <cell r="B94">
            <v>41394</v>
          </cell>
        </row>
        <row r="95">
          <cell r="B95">
            <v>41425</v>
          </cell>
        </row>
        <row r="96">
          <cell r="B96">
            <v>41455</v>
          </cell>
        </row>
        <row r="97">
          <cell r="B97">
            <v>41486</v>
          </cell>
        </row>
        <row r="98">
          <cell r="B98">
            <v>41517</v>
          </cell>
        </row>
        <row r="99">
          <cell r="B99">
            <v>41547</v>
          </cell>
        </row>
        <row r="100">
          <cell r="B100">
            <v>41578</v>
          </cell>
        </row>
        <row r="101">
          <cell r="B101">
            <v>41608</v>
          </cell>
        </row>
        <row r="102">
          <cell r="B102">
            <v>41639</v>
          </cell>
        </row>
        <row r="103">
          <cell r="B103">
            <v>41670</v>
          </cell>
        </row>
        <row r="104">
          <cell r="B104">
            <v>41698</v>
          </cell>
        </row>
        <row r="105">
          <cell r="B105">
            <v>41729</v>
          </cell>
        </row>
        <row r="106">
          <cell r="B106">
            <v>41759</v>
          </cell>
        </row>
        <row r="107">
          <cell r="B107">
            <v>41790</v>
          </cell>
        </row>
        <row r="108">
          <cell r="B108">
            <v>41820</v>
          </cell>
        </row>
        <row r="109">
          <cell r="B109">
            <v>41851</v>
          </cell>
        </row>
        <row r="110">
          <cell r="B110">
            <v>41882</v>
          </cell>
        </row>
        <row r="111">
          <cell r="B111">
            <v>41912</v>
          </cell>
        </row>
        <row r="112">
          <cell r="B112">
            <v>41943</v>
          </cell>
        </row>
        <row r="113">
          <cell r="B113">
            <v>41973</v>
          </cell>
        </row>
        <row r="114">
          <cell r="B114">
            <v>42004</v>
          </cell>
        </row>
        <row r="115">
          <cell r="B115">
            <v>42035</v>
          </cell>
        </row>
        <row r="116">
          <cell r="B116">
            <v>42063</v>
          </cell>
        </row>
        <row r="117">
          <cell r="B117">
            <v>42094</v>
          </cell>
        </row>
        <row r="118">
          <cell r="B118">
            <v>42124</v>
          </cell>
        </row>
        <row r="119">
          <cell r="B119">
            <v>42155</v>
          </cell>
        </row>
        <row r="120">
          <cell r="B120">
            <v>42185</v>
          </cell>
        </row>
        <row r="121">
          <cell r="B121">
            <v>42216</v>
          </cell>
        </row>
        <row r="122">
          <cell r="B122">
            <v>42247</v>
          </cell>
        </row>
        <row r="123">
          <cell r="B123">
            <v>42277</v>
          </cell>
        </row>
        <row r="124">
          <cell r="B124">
            <v>42308</v>
          </cell>
        </row>
        <row r="125">
          <cell r="B125">
            <v>42338</v>
          </cell>
        </row>
        <row r="126">
          <cell r="B126">
            <v>42369</v>
          </cell>
        </row>
        <row r="127">
          <cell r="B127">
            <v>42400</v>
          </cell>
        </row>
        <row r="128">
          <cell r="B128">
            <v>42429</v>
          </cell>
        </row>
        <row r="129">
          <cell r="B129">
            <v>42460</v>
          </cell>
        </row>
        <row r="130">
          <cell r="B130">
            <v>42490</v>
          </cell>
        </row>
        <row r="131">
          <cell r="B131">
            <v>42521</v>
          </cell>
        </row>
        <row r="132">
          <cell r="B132">
            <v>42551</v>
          </cell>
        </row>
        <row r="133">
          <cell r="B133">
            <v>42582</v>
          </cell>
        </row>
        <row r="134">
          <cell r="B134">
            <v>42613</v>
          </cell>
        </row>
        <row r="135">
          <cell r="B135">
            <v>42643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81464-F202-485C-9B39-15BCA590E60E}">
  <dimension ref="A6"/>
  <sheetViews>
    <sheetView tabSelected="1" zoomScale="85" zoomScaleNormal="85" workbookViewId="0">
      <selection activeCell="S14" sqref="S14"/>
    </sheetView>
  </sheetViews>
  <sheetFormatPr defaultColWidth="8.7109375" defaultRowHeight="15" x14ac:dyDescent="0.25"/>
  <cols>
    <col min="1" max="1" width="8.7109375" style="1"/>
    <col min="2" max="2" width="20.42578125" style="1" customWidth="1"/>
    <col min="3" max="3" width="12.28515625" style="1" customWidth="1"/>
    <col min="4" max="4" width="11" style="1" customWidth="1"/>
    <col min="5" max="16384" width="8.7109375" style="1"/>
  </cols>
  <sheetData>
    <row r="6" spans="1:1" x14ac:dyDescent="0.25">
      <c r="A6" s="2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27797-4C94-4950-BE41-F7D0CE995BB8}">
  <dimension ref="A1:S248"/>
  <sheetViews>
    <sheetView topLeftCell="A222" workbookViewId="0">
      <selection activeCell="A2" sqref="A2:A245"/>
    </sheetView>
  </sheetViews>
  <sheetFormatPr defaultRowHeight="15" x14ac:dyDescent="0.25"/>
  <cols>
    <col min="1" max="1" width="10.7109375" bestFit="1" customWidth="1"/>
  </cols>
  <sheetData>
    <row r="1" spans="1:19" ht="21" x14ac:dyDescent="0.25">
      <c r="A1" t="s">
        <v>6</v>
      </c>
      <c r="B1" t="s">
        <v>76</v>
      </c>
      <c r="C1" t="s">
        <v>77</v>
      </c>
      <c r="D1" t="s">
        <v>78</v>
      </c>
      <c r="E1" t="s">
        <v>79</v>
      </c>
      <c r="F1" t="s">
        <v>80</v>
      </c>
      <c r="G1" t="s">
        <v>81</v>
      </c>
      <c r="H1" t="s">
        <v>82</v>
      </c>
      <c r="I1" t="s">
        <v>83</v>
      </c>
      <c r="J1" t="s">
        <v>84</v>
      </c>
      <c r="K1" t="s">
        <v>85</v>
      </c>
      <c r="L1" t="s">
        <v>86</v>
      </c>
      <c r="M1" t="s">
        <v>87</v>
      </c>
      <c r="N1" t="s">
        <v>88</v>
      </c>
      <c r="O1" t="s">
        <v>89</v>
      </c>
      <c r="P1" t="s">
        <v>90</v>
      </c>
      <c r="Q1" t="s">
        <v>91</v>
      </c>
      <c r="R1" t="s">
        <v>92</v>
      </c>
      <c r="S1" s="80" t="s">
        <v>45</v>
      </c>
    </row>
    <row r="2" spans="1:19" x14ac:dyDescent="0.25">
      <c r="A2" s="79">
        <v>36556</v>
      </c>
      <c r="B2" t="s">
        <v>75</v>
      </c>
      <c r="C2" t="s">
        <v>75</v>
      </c>
      <c r="D2" t="s">
        <v>75</v>
      </c>
      <c r="E2" t="s">
        <v>75</v>
      </c>
      <c r="F2" t="s">
        <v>75</v>
      </c>
      <c r="G2" t="s">
        <v>75</v>
      </c>
      <c r="H2" t="s">
        <v>75</v>
      </c>
      <c r="I2" t="s">
        <v>75</v>
      </c>
      <c r="J2">
        <v>1.55888E-2</v>
      </c>
      <c r="K2">
        <v>1.23892E-2</v>
      </c>
      <c r="L2" t="s">
        <v>75</v>
      </c>
      <c r="M2" t="s">
        <v>75</v>
      </c>
      <c r="N2" t="s">
        <v>75</v>
      </c>
      <c r="O2" t="s">
        <v>75</v>
      </c>
      <c r="P2" t="s">
        <v>75</v>
      </c>
      <c r="Q2" t="s">
        <v>75</v>
      </c>
      <c r="R2" t="s">
        <v>75</v>
      </c>
      <c r="S2" s="85">
        <v>-1.2903732238919718E-2</v>
      </c>
    </row>
    <row r="3" spans="1:19" x14ac:dyDescent="0.25">
      <c r="A3" s="79">
        <v>36585</v>
      </c>
      <c r="B3" t="s">
        <v>75</v>
      </c>
      <c r="C3" t="s">
        <v>75</v>
      </c>
      <c r="D3" t="s">
        <v>75</v>
      </c>
      <c r="E3" t="s">
        <v>75</v>
      </c>
      <c r="F3" t="s">
        <v>75</v>
      </c>
      <c r="G3" t="s">
        <v>75</v>
      </c>
      <c r="H3" t="s">
        <v>75</v>
      </c>
      <c r="I3" t="s">
        <v>75</v>
      </c>
      <c r="J3">
        <v>-9.62871E-2</v>
      </c>
      <c r="K3">
        <v>1.7697400000000002E-2</v>
      </c>
      <c r="L3" t="s">
        <v>75</v>
      </c>
      <c r="M3" t="s">
        <v>75</v>
      </c>
      <c r="N3" t="s">
        <v>75</v>
      </c>
      <c r="O3" t="s">
        <v>75</v>
      </c>
      <c r="P3" t="s">
        <v>75</v>
      </c>
      <c r="Q3" t="s">
        <v>75</v>
      </c>
      <c r="R3" t="s">
        <v>75</v>
      </c>
      <c r="S3" s="85">
        <v>-6.1696975993689618E-2</v>
      </c>
    </row>
    <row r="4" spans="1:19" x14ac:dyDescent="0.25">
      <c r="A4" s="79">
        <v>36616</v>
      </c>
      <c r="B4" t="s">
        <v>75</v>
      </c>
      <c r="C4" t="s">
        <v>75</v>
      </c>
      <c r="D4" t="s">
        <v>75</v>
      </c>
      <c r="E4" t="s">
        <v>75</v>
      </c>
      <c r="F4" t="s">
        <v>75</v>
      </c>
      <c r="G4" t="s">
        <v>75</v>
      </c>
      <c r="H4" t="s">
        <v>75</v>
      </c>
      <c r="I4" t="s">
        <v>75</v>
      </c>
      <c r="J4">
        <v>-1.05582E-2</v>
      </c>
      <c r="K4">
        <v>1.6002200000000001E-2</v>
      </c>
      <c r="L4" t="s">
        <v>75</v>
      </c>
      <c r="M4" t="s">
        <v>75</v>
      </c>
      <c r="N4" t="s">
        <v>75</v>
      </c>
      <c r="O4" t="s">
        <v>75</v>
      </c>
      <c r="P4" t="s">
        <v>75</v>
      </c>
      <c r="Q4" t="s">
        <v>75</v>
      </c>
      <c r="R4" t="s">
        <v>75</v>
      </c>
      <c r="S4" s="85">
        <v>8.2218813092274079E-3</v>
      </c>
    </row>
    <row r="5" spans="1:19" x14ac:dyDescent="0.25">
      <c r="A5" s="79">
        <v>36646</v>
      </c>
      <c r="B5" t="s">
        <v>75</v>
      </c>
      <c r="C5" t="s">
        <v>75</v>
      </c>
      <c r="D5" t="s">
        <v>75</v>
      </c>
      <c r="E5" t="s">
        <v>75</v>
      </c>
      <c r="F5" t="s">
        <v>75</v>
      </c>
      <c r="G5" t="s">
        <v>75</v>
      </c>
      <c r="H5" t="s">
        <v>75</v>
      </c>
      <c r="I5" t="s">
        <v>75</v>
      </c>
      <c r="J5">
        <v>-7.12367E-2</v>
      </c>
      <c r="K5">
        <v>-7.18974E-2</v>
      </c>
      <c r="L5" t="s">
        <v>75</v>
      </c>
      <c r="M5" t="s">
        <v>75</v>
      </c>
      <c r="N5" t="s">
        <v>75</v>
      </c>
      <c r="O5" t="s">
        <v>75</v>
      </c>
      <c r="P5" t="s">
        <v>75</v>
      </c>
      <c r="Q5" t="s">
        <v>75</v>
      </c>
      <c r="R5" t="s">
        <v>75</v>
      </c>
      <c r="S5" s="85">
        <v>-6.1294295282428024E-2</v>
      </c>
    </row>
    <row r="6" spans="1:19" x14ac:dyDescent="0.25">
      <c r="A6" s="79">
        <v>36677</v>
      </c>
      <c r="B6" t="s">
        <v>75</v>
      </c>
      <c r="C6" t="s">
        <v>75</v>
      </c>
      <c r="D6" t="s">
        <v>75</v>
      </c>
      <c r="E6" t="s">
        <v>75</v>
      </c>
      <c r="F6" t="s">
        <v>75</v>
      </c>
      <c r="G6" t="s">
        <v>75</v>
      </c>
      <c r="H6" t="s">
        <v>75</v>
      </c>
      <c r="I6" t="s">
        <v>75</v>
      </c>
      <c r="J6">
        <v>-3.5408099999999998E-2</v>
      </c>
      <c r="K6">
        <v>-2.22399E-2</v>
      </c>
      <c r="L6" t="s">
        <v>75</v>
      </c>
      <c r="M6" t="s">
        <v>75</v>
      </c>
      <c r="N6" t="s">
        <v>75</v>
      </c>
      <c r="O6" t="s">
        <v>75</v>
      </c>
      <c r="P6" t="s">
        <v>75</v>
      </c>
      <c r="Q6" t="s">
        <v>75</v>
      </c>
      <c r="R6" t="s">
        <v>75</v>
      </c>
      <c r="S6" s="85">
        <v>-9.7009632428314285E-3</v>
      </c>
    </row>
    <row r="7" spans="1:19" x14ac:dyDescent="0.25">
      <c r="A7" s="79">
        <v>36707</v>
      </c>
      <c r="B7" t="s">
        <v>75</v>
      </c>
      <c r="C7" t="s">
        <v>75</v>
      </c>
      <c r="D7" t="s">
        <v>75</v>
      </c>
      <c r="E7" t="s">
        <v>75</v>
      </c>
      <c r="F7" t="s">
        <v>75</v>
      </c>
      <c r="G7" t="s">
        <v>75</v>
      </c>
      <c r="H7" t="s">
        <v>75</v>
      </c>
      <c r="I7" t="s">
        <v>75</v>
      </c>
      <c r="J7">
        <v>2.2456E-2</v>
      </c>
      <c r="K7">
        <v>3.1783100000000002E-2</v>
      </c>
      <c r="L7" t="s">
        <v>75</v>
      </c>
      <c r="M7" t="s">
        <v>75</v>
      </c>
      <c r="N7" t="s">
        <v>75</v>
      </c>
      <c r="O7" t="s">
        <v>75</v>
      </c>
      <c r="P7" t="s">
        <v>75</v>
      </c>
      <c r="Q7" t="s">
        <v>75</v>
      </c>
      <c r="R7" t="s">
        <v>75</v>
      </c>
      <c r="S7" s="85">
        <v>5.6754682247533772E-2</v>
      </c>
    </row>
    <row r="8" spans="1:19" x14ac:dyDescent="0.25">
      <c r="A8" s="79">
        <v>36738</v>
      </c>
      <c r="B8" t="s">
        <v>75</v>
      </c>
      <c r="C8" t="s">
        <v>75</v>
      </c>
      <c r="D8" t="s">
        <v>75</v>
      </c>
      <c r="E8" t="s">
        <v>75</v>
      </c>
      <c r="F8" t="s">
        <v>75</v>
      </c>
      <c r="G8" t="s">
        <v>75</v>
      </c>
      <c r="H8" t="s">
        <v>75</v>
      </c>
      <c r="I8" t="s">
        <v>75</v>
      </c>
      <c r="J8">
        <v>-6.9437000000000006E-3</v>
      </c>
      <c r="K8">
        <v>-5.4129000000000009E-3</v>
      </c>
      <c r="L8" t="s">
        <v>75</v>
      </c>
      <c r="M8" t="s">
        <v>75</v>
      </c>
      <c r="N8" t="s">
        <v>75</v>
      </c>
      <c r="O8" t="s">
        <v>75</v>
      </c>
      <c r="P8" t="s">
        <v>75</v>
      </c>
      <c r="Q8" t="s">
        <v>75</v>
      </c>
      <c r="R8" t="s">
        <v>75</v>
      </c>
      <c r="S8" s="85">
        <v>8.3730455072117405E-3</v>
      </c>
    </row>
    <row r="9" spans="1:19" x14ac:dyDescent="0.25">
      <c r="A9" s="79">
        <v>36769</v>
      </c>
      <c r="B9" t="s">
        <v>75</v>
      </c>
      <c r="C9" t="s">
        <v>75</v>
      </c>
      <c r="D9" t="s">
        <v>75</v>
      </c>
      <c r="E9" t="s">
        <v>75</v>
      </c>
      <c r="F9" t="s">
        <v>75</v>
      </c>
      <c r="G9" t="s">
        <v>75</v>
      </c>
      <c r="H9" t="s">
        <v>75</v>
      </c>
      <c r="I9" t="s">
        <v>75</v>
      </c>
      <c r="J9">
        <v>7.4118199999999995E-2</v>
      </c>
      <c r="K9">
        <v>8.0150400000000011E-2</v>
      </c>
      <c r="L9" t="s">
        <v>75</v>
      </c>
      <c r="M9" t="s">
        <v>75</v>
      </c>
      <c r="N9" t="s">
        <v>75</v>
      </c>
      <c r="O9" t="s">
        <v>75</v>
      </c>
      <c r="P9" t="s">
        <v>75</v>
      </c>
      <c r="Q9" t="s">
        <v>75</v>
      </c>
      <c r="R9" t="s">
        <v>75</v>
      </c>
      <c r="S9" s="85">
        <v>9.8349192861570733E-2</v>
      </c>
    </row>
    <row r="10" spans="1:19" x14ac:dyDescent="0.25">
      <c r="A10" s="79">
        <v>36799</v>
      </c>
      <c r="B10" t="s">
        <v>75</v>
      </c>
      <c r="C10" t="s">
        <v>75</v>
      </c>
      <c r="D10" t="s">
        <v>75</v>
      </c>
      <c r="E10" t="s">
        <v>75</v>
      </c>
      <c r="F10" t="s">
        <v>75</v>
      </c>
      <c r="G10" t="s">
        <v>75</v>
      </c>
      <c r="H10" t="s">
        <v>75</v>
      </c>
      <c r="I10" t="s">
        <v>75</v>
      </c>
      <c r="J10">
        <v>-3.2693599999999996E-2</v>
      </c>
      <c r="K10">
        <v>-1.8230099999999999E-2</v>
      </c>
      <c r="L10" t="s">
        <v>75</v>
      </c>
      <c r="M10" t="s">
        <v>75</v>
      </c>
      <c r="N10" t="s">
        <v>75</v>
      </c>
      <c r="O10" t="s">
        <v>75</v>
      </c>
      <c r="P10" t="s">
        <v>75</v>
      </c>
      <c r="Q10" t="s">
        <v>75</v>
      </c>
      <c r="R10" t="s">
        <v>75</v>
      </c>
      <c r="S10" s="85">
        <v>-1.8578895501220605E-2</v>
      </c>
    </row>
    <row r="11" spans="1:19" x14ac:dyDescent="0.25">
      <c r="A11" s="79">
        <v>36830</v>
      </c>
      <c r="B11" t="s">
        <v>75</v>
      </c>
      <c r="C11" t="s">
        <v>75</v>
      </c>
      <c r="D11" t="s">
        <v>75</v>
      </c>
      <c r="E11" t="s">
        <v>75</v>
      </c>
      <c r="F11" t="s">
        <v>75</v>
      </c>
      <c r="G11" t="s">
        <v>75</v>
      </c>
      <c r="H11" t="s">
        <v>75</v>
      </c>
      <c r="I11" t="s">
        <v>75</v>
      </c>
      <c r="J11">
        <v>-3.4888599999999999E-2</v>
      </c>
      <c r="K11">
        <v>-1.57378E-2</v>
      </c>
      <c r="L11" t="s">
        <v>75</v>
      </c>
      <c r="M11" t="s">
        <v>75</v>
      </c>
      <c r="N11" t="s">
        <v>75</v>
      </c>
      <c r="O11" t="s">
        <v>75</v>
      </c>
      <c r="P11" t="s">
        <v>75</v>
      </c>
      <c r="Q11" t="s">
        <v>75</v>
      </c>
      <c r="R11" t="s">
        <v>75</v>
      </c>
      <c r="S11" s="85">
        <v>-1.3961388397889962E-2</v>
      </c>
    </row>
    <row r="12" spans="1:19" x14ac:dyDescent="0.25">
      <c r="A12" s="79">
        <v>36860</v>
      </c>
      <c r="B12" t="s">
        <v>75</v>
      </c>
      <c r="C12" t="s">
        <v>75</v>
      </c>
      <c r="D12" t="s">
        <v>75</v>
      </c>
      <c r="E12" t="s">
        <v>75</v>
      </c>
      <c r="F12" t="s">
        <v>75</v>
      </c>
      <c r="G12" t="s">
        <v>75</v>
      </c>
      <c r="H12" t="s">
        <v>75</v>
      </c>
      <c r="I12" t="s">
        <v>75</v>
      </c>
      <c r="J12">
        <v>-2.32266E-2</v>
      </c>
      <c r="K12">
        <v>-2.7690299999999998E-2</v>
      </c>
      <c r="L12" t="s">
        <v>75</v>
      </c>
      <c r="M12" t="s">
        <v>75</v>
      </c>
      <c r="N12" t="s">
        <v>75</v>
      </c>
      <c r="O12" t="s">
        <v>75</v>
      </c>
      <c r="P12" t="s">
        <v>75</v>
      </c>
      <c r="Q12" t="s">
        <v>75</v>
      </c>
      <c r="R12" t="s">
        <v>75</v>
      </c>
      <c r="S12" s="85">
        <v>-4.1711107610307163E-2</v>
      </c>
    </row>
    <row r="13" spans="1:19" x14ac:dyDescent="0.25">
      <c r="A13" s="79">
        <v>36891</v>
      </c>
      <c r="B13" t="s">
        <v>75</v>
      </c>
      <c r="C13" t="s">
        <v>75</v>
      </c>
      <c r="D13" t="s">
        <v>75</v>
      </c>
      <c r="E13" t="s">
        <v>75</v>
      </c>
      <c r="F13" t="s">
        <v>75</v>
      </c>
      <c r="G13" t="s">
        <v>75</v>
      </c>
      <c r="H13" t="s">
        <v>75</v>
      </c>
      <c r="I13" t="s">
        <v>75</v>
      </c>
      <c r="J13">
        <v>5.9126000000000005E-2</v>
      </c>
      <c r="K13">
        <v>4.8512199999999998E-2</v>
      </c>
      <c r="L13" t="s">
        <v>75</v>
      </c>
      <c r="M13" t="s">
        <v>75</v>
      </c>
      <c r="N13" t="s">
        <v>75</v>
      </c>
      <c r="O13" t="s">
        <v>75</v>
      </c>
      <c r="P13" t="s">
        <v>75</v>
      </c>
      <c r="Q13" t="s">
        <v>75</v>
      </c>
      <c r="R13" t="s">
        <v>75</v>
      </c>
      <c r="S13" s="85">
        <v>6.511604610777133E-2</v>
      </c>
    </row>
    <row r="14" spans="1:19" x14ac:dyDescent="0.25">
      <c r="A14" s="79">
        <v>36922</v>
      </c>
      <c r="B14" t="s">
        <v>75</v>
      </c>
      <c r="C14" t="s">
        <v>75</v>
      </c>
      <c r="D14" t="s">
        <v>75</v>
      </c>
      <c r="E14" t="s">
        <v>75</v>
      </c>
      <c r="F14" t="s">
        <v>75</v>
      </c>
      <c r="G14" t="s">
        <v>75</v>
      </c>
      <c r="H14" t="s">
        <v>75</v>
      </c>
      <c r="I14" t="s">
        <v>75</v>
      </c>
      <c r="J14">
        <v>7.7063099999999995E-2</v>
      </c>
      <c r="K14">
        <v>4.2146700000000002E-2</v>
      </c>
      <c r="L14" t="s">
        <v>75</v>
      </c>
      <c r="M14" t="s">
        <v>75</v>
      </c>
      <c r="N14" t="s">
        <v>75</v>
      </c>
      <c r="O14" t="s">
        <v>75</v>
      </c>
      <c r="P14" t="s">
        <v>75</v>
      </c>
      <c r="Q14" t="s">
        <v>75</v>
      </c>
      <c r="R14" t="s">
        <v>75</v>
      </c>
      <c r="S14" s="85">
        <v>9.5362259503614544E-2</v>
      </c>
    </row>
    <row r="15" spans="1:19" x14ac:dyDescent="0.25">
      <c r="A15" s="79">
        <v>36950</v>
      </c>
      <c r="B15" t="s">
        <v>75</v>
      </c>
      <c r="C15" t="s">
        <v>75</v>
      </c>
      <c r="D15" t="s">
        <v>75</v>
      </c>
      <c r="E15" t="s">
        <v>75</v>
      </c>
      <c r="F15" t="s">
        <v>75</v>
      </c>
      <c r="G15" t="s">
        <v>75</v>
      </c>
      <c r="H15" t="s">
        <v>75</v>
      </c>
      <c r="I15" t="s">
        <v>75</v>
      </c>
      <c r="J15">
        <v>-1.70423E-2</v>
      </c>
      <c r="K15">
        <v>-1.6895800000000002E-2</v>
      </c>
      <c r="L15" t="s">
        <v>75</v>
      </c>
      <c r="M15" t="s">
        <v>75</v>
      </c>
      <c r="N15" t="s">
        <v>75</v>
      </c>
      <c r="O15" t="s">
        <v>75</v>
      </c>
      <c r="P15" t="s">
        <v>75</v>
      </c>
      <c r="Q15" t="s">
        <v>75</v>
      </c>
      <c r="R15" t="s">
        <v>75</v>
      </c>
      <c r="S15" s="85">
        <v>-1.4274489077696906E-3</v>
      </c>
    </row>
    <row r="16" spans="1:19" x14ac:dyDescent="0.25">
      <c r="A16" s="79">
        <v>36981</v>
      </c>
      <c r="B16" t="s">
        <v>75</v>
      </c>
      <c r="C16" t="s">
        <v>75</v>
      </c>
      <c r="D16" t="s">
        <v>75</v>
      </c>
      <c r="E16" t="s">
        <v>75</v>
      </c>
      <c r="F16" t="s">
        <v>75</v>
      </c>
      <c r="G16" t="s">
        <v>75</v>
      </c>
      <c r="H16" t="s">
        <v>75</v>
      </c>
      <c r="I16" t="s">
        <v>75</v>
      </c>
      <c r="J16">
        <v>-7.0544999999999997E-2</v>
      </c>
      <c r="K16">
        <v>-7.1761600000000009E-2</v>
      </c>
      <c r="L16" t="s">
        <v>75</v>
      </c>
      <c r="M16" t="s">
        <v>75</v>
      </c>
      <c r="N16" t="s">
        <v>75</v>
      </c>
      <c r="O16" t="s">
        <v>75</v>
      </c>
      <c r="P16" t="s">
        <v>75</v>
      </c>
      <c r="Q16" t="s">
        <v>75</v>
      </c>
      <c r="R16" t="s">
        <v>75</v>
      </c>
      <c r="S16" s="85">
        <v>-8.2171206423129139E-2</v>
      </c>
    </row>
    <row r="17" spans="1:19" x14ac:dyDescent="0.25">
      <c r="A17" s="79">
        <v>37011</v>
      </c>
      <c r="B17" t="s">
        <v>75</v>
      </c>
      <c r="C17" t="s">
        <v>75</v>
      </c>
      <c r="D17" t="s">
        <v>75</v>
      </c>
      <c r="E17" t="s">
        <v>75</v>
      </c>
      <c r="F17" t="s">
        <v>75</v>
      </c>
      <c r="G17" t="s">
        <v>75</v>
      </c>
      <c r="H17" t="s">
        <v>75</v>
      </c>
      <c r="I17" t="s">
        <v>75</v>
      </c>
      <c r="J17">
        <v>0.10940960000000001</v>
      </c>
      <c r="K17">
        <v>8.0658300000000002E-2</v>
      </c>
      <c r="L17" t="s">
        <v>75</v>
      </c>
      <c r="M17" t="s">
        <v>75</v>
      </c>
      <c r="N17" t="s">
        <v>75</v>
      </c>
      <c r="O17" t="s">
        <v>75</v>
      </c>
      <c r="P17" t="s">
        <v>75</v>
      </c>
      <c r="Q17" t="s">
        <v>75</v>
      </c>
      <c r="R17" t="s">
        <v>75</v>
      </c>
      <c r="S17" s="85">
        <v>0.10066199345144855</v>
      </c>
    </row>
    <row r="18" spans="1:19" x14ac:dyDescent="0.25">
      <c r="A18" s="79">
        <v>37042</v>
      </c>
      <c r="B18" t="s">
        <v>75</v>
      </c>
      <c r="C18" t="s">
        <v>75</v>
      </c>
      <c r="D18" t="s">
        <v>75</v>
      </c>
      <c r="E18" t="s">
        <v>75</v>
      </c>
      <c r="F18" t="s">
        <v>75</v>
      </c>
      <c r="G18" t="s">
        <v>75</v>
      </c>
      <c r="H18" t="s">
        <v>75</v>
      </c>
      <c r="I18" t="s">
        <v>75</v>
      </c>
      <c r="J18">
        <v>3.9001599999999997E-2</v>
      </c>
      <c r="K18">
        <v>3.88955E-2</v>
      </c>
      <c r="L18" t="s">
        <v>75</v>
      </c>
      <c r="M18" t="s">
        <v>75</v>
      </c>
      <c r="N18" t="s">
        <v>75</v>
      </c>
      <c r="O18" t="s">
        <v>75</v>
      </c>
      <c r="P18" t="s">
        <v>75</v>
      </c>
      <c r="Q18" t="s">
        <v>75</v>
      </c>
      <c r="R18" t="s">
        <v>75</v>
      </c>
      <c r="S18" s="85">
        <v>4.171827368437464E-2</v>
      </c>
    </row>
    <row r="19" spans="1:19" x14ac:dyDescent="0.25">
      <c r="A19" s="79">
        <v>37072</v>
      </c>
      <c r="B19" t="s">
        <v>75</v>
      </c>
      <c r="C19" t="s">
        <v>75</v>
      </c>
      <c r="D19" t="s">
        <v>75</v>
      </c>
      <c r="E19" t="s">
        <v>75</v>
      </c>
      <c r="F19" t="s">
        <v>75</v>
      </c>
      <c r="G19" t="s">
        <v>75</v>
      </c>
      <c r="H19" t="s">
        <v>75</v>
      </c>
      <c r="I19" t="s">
        <v>75</v>
      </c>
      <c r="J19">
        <v>-3.3670000000000002E-3</v>
      </c>
      <c r="K19">
        <v>-5.57174E-2</v>
      </c>
      <c r="L19" t="s">
        <v>75</v>
      </c>
      <c r="M19" t="s">
        <v>75</v>
      </c>
      <c r="N19" t="s">
        <v>75</v>
      </c>
      <c r="O19" t="s">
        <v>75</v>
      </c>
      <c r="P19" t="s">
        <v>75</v>
      </c>
      <c r="Q19" t="s">
        <v>75</v>
      </c>
      <c r="R19" t="s">
        <v>75</v>
      </c>
      <c r="S19" s="85">
        <v>-1.5614705252367189E-2</v>
      </c>
    </row>
    <row r="20" spans="1:19" x14ac:dyDescent="0.25">
      <c r="A20" s="79">
        <v>37103</v>
      </c>
      <c r="B20" t="s">
        <v>75</v>
      </c>
      <c r="C20" t="s">
        <v>75</v>
      </c>
      <c r="D20" t="s">
        <v>75</v>
      </c>
      <c r="E20" t="s">
        <v>75</v>
      </c>
      <c r="F20" t="s">
        <v>75</v>
      </c>
      <c r="G20" t="s">
        <v>75</v>
      </c>
      <c r="H20" t="s">
        <v>75</v>
      </c>
      <c r="I20" t="s">
        <v>75</v>
      </c>
      <c r="J20">
        <v>-6.3915300000000008E-2</v>
      </c>
      <c r="K20">
        <v>-3.98354E-2</v>
      </c>
      <c r="L20" t="s">
        <v>75</v>
      </c>
      <c r="M20" t="s">
        <v>75</v>
      </c>
      <c r="N20" t="s">
        <v>75</v>
      </c>
      <c r="O20" t="s">
        <v>75</v>
      </c>
      <c r="P20" t="s">
        <v>75</v>
      </c>
      <c r="Q20" t="s">
        <v>75</v>
      </c>
      <c r="R20" t="s">
        <v>75</v>
      </c>
      <c r="S20" s="85">
        <v>-6.8374736946101744E-2</v>
      </c>
    </row>
    <row r="21" spans="1:19" x14ac:dyDescent="0.25">
      <c r="A21" s="79">
        <v>37134</v>
      </c>
      <c r="B21" t="s">
        <v>75</v>
      </c>
      <c r="C21" t="s">
        <v>75</v>
      </c>
      <c r="D21" t="s">
        <v>75</v>
      </c>
      <c r="E21" t="s">
        <v>75</v>
      </c>
      <c r="F21" t="s">
        <v>75</v>
      </c>
      <c r="G21" t="s">
        <v>75</v>
      </c>
      <c r="H21" t="s">
        <v>75</v>
      </c>
      <c r="I21" t="s">
        <v>75</v>
      </c>
      <c r="J21">
        <v>5.1941100000000004E-2</v>
      </c>
      <c r="K21">
        <v>6.7199E-3</v>
      </c>
      <c r="L21" t="s">
        <v>75</v>
      </c>
      <c r="M21" t="s">
        <v>75</v>
      </c>
      <c r="N21" t="s">
        <v>75</v>
      </c>
      <c r="O21" t="s">
        <v>75</v>
      </c>
      <c r="P21" t="s">
        <v>75</v>
      </c>
      <c r="Q21" t="s">
        <v>75</v>
      </c>
      <c r="R21" t="s">
        <v>75</v>
      </c>
      <c r="S21" s="85">
        <v>5.3784646142479131E-2</v>
      </c>
    </row>
    <row r="22" spans="1:19" x14ac:dyDescent="0.25">
      <c r="A22" s="79">
        <v>37164</v>
      </c>
      <c r="B22" t="s">
        <v>75</v>
      </c>
      <c r="C22" t="s">
        <v>75</v>
      </c>
      <c r="D22" t="s">
        <v>75</v>
      </c>
      <c r="E22" t="s">
        <v>75</v>
      </c>
      <c r="F22" t="s">
        <v>75</v>
      </c>
      <c r="G22" t="s">
        <v>75</v>
      </c>
      <c r="H22" t="s">
        <v>75</v>
      </c>
      <c r="I22" t="s">
        <v>75</v>
      </c>
      <c r="J22">
        <v>-8.18768E-2</v>
      </c>
      <c r="K22">
        <v>-6.7427700000000007E-2</v>
      </c>
      <c r="L22" t="s">
        <v>75</v>
      </c>
      <c r="M22" t="s">
        <v>75</v>
      </c>
      <c r="N22" t="s">
        <v>75</v>
      </c>
      <c r="O22" t="s">
        <v>75</v>
      </c>
      <c r="P22" t="s">
        <v>75</v>
      </c>
      <c r="Q22" t="s">
        <v>75</v>
      </c>
      <c r="R22" t="s">
        <v>75</v>
      </c>
      <c r="S22" s="85">
        <v>-9.2130419299542243E-2</v>
      </c>
    </row>
    <row r="23" spans="1:19" x14ac:dyDescent="0.25">
      <c r="A23" s="79">
        <v>37195</v>
      </c>
      <c r="B23" t="s">
        <v>75</v>
      </c>
      <c r="C23" t="s">
        <v>75</v>
      </c>
      <c r="D23" t="s">
        <v>75</v>
      </c>
      <c r="E23" t="s">
        <v>75</v>
      </c>
      <c r="F23" t="s">
        <v>75</v>
      </c>
      <c r="G23" t="s">
        <v>75</v>
      </c>
      <c r="H23" t="s">
        <v>75</v>
      </c>
      <c r="I23" t="s">
        <v>75</v>
      </c>
      <c r="J23">
        <v>4.14051E-2</v>
      </c>
      <c r="K23">
        <v>3.45805E-2</v>
      </c>
      <c r="L23">
        <v>1.13306E-2</v>
      </c>
      <c r="M23" t="s">
        <v>75</v>
      </c>
      <c r="N23" t="s">
        <v>75</v>
      </c>
      <c r="O23" t="s">
        <v>75</v>
      </c>
      <c r="P23" t="s">
        <v>75</v>
      </c>
      <c r="Q23" t="s">
        <v>75</v>
      </c>
      <c r="R23">
        <v>4.67003E-2</v>
      </c>
      <c r="S23" s="85">
        <v>6.107764633094015E-2</v>
      </c>
    </row>
    <row r="24" spans="1:19" x14ac:dyDescent="0.25">
      <c r="A24" s="79">
        <v>37225</v>
      </c>
      <c r="B24" t="s">
        <v>75</v>
      </c>
      <c r="C24" t="s">
        <v>75</v>
      </c>
      <c r="D24" t="s">
        <v>75</v>
      </c>
      <c r="E24" t="s">
        <v>75</v>
      </c>
      <c r="F24" t="s">
        <v>75</v>
      </c>
      <c r="G24" t="s">
        <v>75</v>
      </c>
      <c r="H24" t="s">
        <v>75</v>
      </c>
      <c r="I24" t="s">
        <v>75</v>
      </c>
      <c r="J24">
        <v>9.0429700000000002E-2</v>
      </c>
      <c r="K24">
        <v>7.6541999999999999E-2</v>
      </c>
      <c r="L24">
        <v>0.11064840000000001</v>
      </c>
      <c r="M24" t="s">
        <v>75</v>
      </c>
      <c r="N24" t="s">
        <v>75</v>
      </c>
      <c r="O24" t="s">
        <v>75</v>
      </c>
      <c r="P24" t="s">
        <v>75</v>
      </c>
      <c r="Q24" t="s">
        <v>75</v>
      </c>
      <c r="R24">
        <v>7.7890199999999993E-2</v>
      </c>
      <c r="S24" s="85">
        <v>0.11116161144031733</v>
      </c>
    </row>
    <row r="25" spans="1:19" x14ac:dyDescent="0.25">
      <c r="A25" s="79">
        <v>37256</v>
      </c>
      <c r="B25" t="s">
        <v>75</v>
      </c>
      <c r="C25" t="s">
        <v>75</v>
      </c>
      <c r="D25" t="s">
        <v>75</v>
      </c>
      <c r="E25" t="s">
        <v>75</v>
      </c>
      <c r="F25" t="s">
        <v>75</v>
      </c>
      <c r="G25" t="s">
        <v>75</v>
      </c>
      <c r="H25" t="s">
        <v>75</v>
      </c>
      <c r="I25" t="s">
        <v>75</v>
      </c>
      <c r="J25">
        <v>8.3201499999999998E-2</v>
      </c>
      <c r="K25">
        <v>7.1851200000000004E-2</v>
      </c>
      <c r="L25">
        <v>0.1024817</v>
      </c>
      <c r="M25" t="s">
        <v>75</v>
      </c>
      <c r="N25" t="s">
        <v>75</v>
      </c>
      <c r="O25" t="s">
        <v>75</v>
      </c>
      <c r="P25" t="s">
        <v>75</v>
      </c>
      <c r="Q25" t="s">
        <v>75</v>
      </c>
      <c r="R25">
        <v>7.5418700000000005E-2</v>
      </c>
      <c r="S25" s="85">
        <v>0.1136821857537087</v>
      </c>
    </row>
    <row r="26" spans="1:19" x14ac:dyDescent="0.25">
      <c r="A26" s="79">
        <v>37287</v>
      </c>
      <c r="B26" t="s">
        <v>75</v>
      </c>
      <c r="C26" t="s">
        <v>75</v>
      </c>
      <c r="D26" t="s">
        <v>75</v>
      </c>
      <c r="E26" t="s">
        <v>75</v>
      </c>
      <c r="F26" t="s">
        <v>75</v>
      </c>
      <c r="G26" t="s">
        <v>75</v>
      </c>
      <c r="H26" t="s">
        <v>75</v>
      </c>
      <c r="I26" t="s">
        <v>75</v>
      </c>
      <c r="J26">
        <v>-2.4115500000000002E-2</v>
      </c>
      <c r="K26">
        <v>-2.2870700000000001E-2</v>
      </c>
      <c r="L26">
        <v>2.9149999999999996E-3</v>
      </c>
      <c r="M26" t="s">
        <v>75</v>
      </c>
      <c r="N26" t="s">
        <v>75</v>
      </c>
      <c r="O26" t="s">
        <v>75</v>
      </c>
      <c r="P26" t="s">
        <v>75</v>
      </c>
      <c r="Q26" t="s">
        <v>75</v>
      </c>
      <c r="R26">
        <v>-2.5850100000000001E-2</v>
      </c>
      <c r="S26" s="86">
        <v>-1.0404436059262556E-2</v>
      </c>
    </row>
    <row r="27" spans="1:19" x14ac:dyDescent="0.25">
      <c r="A27" s="79">
        <v>37315</v>
      </c>
      <c r="B27" t="s">
        <v>75</v>
      </c>
      <c r="C27" t="s">
        <v>75</v>
      </c>
      <c r="D27" t="s">
        <v>75</v>
      </c>
      <c r="E27" t="s">
        <v>75</v>
      </c>
      <c r="F27" t="s">
        <v>75</v>
      </c>
      <c r="G27" t="s">
        <v>75</v>
      </c>
      <c r="H27" t="s">
        <v>75</v>
      </c>
      <c r="I27" t="s">
        <v>75</v>
      </c>
      <c r="J27">
        <v>1.5262899999999999E-2</v>
      </c>
      <c r="K27">
        <v>1.1658099999999999E-2</v>
      </c>
      <c r="L27">
        <v>5.6676900000000002E-2</v>
      </c>
      <c r="M27" t="s">
        <v>75</v>
      </c>
      <c r="N27" t="s">
        <v>75</v>
      </c>
      <c r="O27" t="s">
        <v>75</v>
      </c>
      <c r="P27" t="s">
        <v>75</v>
      </c>
      <c r="Q27" t="s">
        <v>75</v>
      </c>
      <c r="R27">
        <v>2.7708E-2</v>
      </c>
      <c r="S27" s="85">
        <v>5.3322055615664388E-2</v>
      </c>
    </row>
    <row r="28" spans="1:19" x14ac:dyDescent="0.25">
      <c r="A28" s="79">
        <v>37346</v>
      </c>
      <c r="B28" t="s">
        <v>75</v>
      </c>
      <c r="C28" t="s">
        <v>75</v>
      </c>
      <c r="D28" t="s">
        <v>75</v>
      </c>
      <c r="E28" t="s">
        <v>75</v>
      </c>
      <c r="F28" t="s">
        <v>75</v>
      </c>
      <c r="G28" t="s">
        <v>75</v>
      </c>
      <c r="H28" t="s">
        <v>75</v>
      </c>
      <c r="I28" t="s">
        <v>75</v>
      </c>
      <c r="J28">
        <v>7.4114999999999997E-3</v>
      </c>
      <c r="K28">
        <v>7.977999999999999E-3</v>
      </c>
      <c r="L28">
        <v>1.91015E-2</v>
      </c>
      <c r="M28" t="s">
        <v>75</v>
      </c>
      <c r="N28" t="s">
        <v>75</v>
      </c>
      <c r="O28" t="s">
        <v>75</v>
      </c>
      <c r="P28" t="s">
        <v>75</v>
      </c>
      <c r="Q28" t="s">
        <v>75</v>
      </c>
      <c r="R28">
        <v>1.50688E-2</v>
      </c>
      <c r="S28" s="85">
        <v>1.9296143711342584E-2</v>
      </c>
    </row>
    <row r="29" spans="1:19" x14ac:dyDescent="0.25">
      <c r="A29" s="79">
        <v>37376</v>
      </c>
      <c r="B29" t="s">
        <v>75</v>
      </c>
      <c r="C29" t="s">
        <v>75</v>
      </c>
      <c r="D29" t="s">
        <v>75</v>
      </c>
      <c r="E29" t="s">
        <v>75</v>
      </c>
      <c r="F29" t="s">
        <v>75</v>
      </c>
      <c r="G29" t="s">
        <v>75</v>
      </c>
      <c r="H29" t="s">
        <v>75</v>
      </c>
      <c r="I29" t="s">
        <v>75</v>
      </c>
      <c r="J29">
        <v>3.90871E-2</v>
      </c>
      <c r="K29">
        <v>3.8844699999999996E-2</v>
      </c>
      <c r="L29">
        <v>-5.5601999999999995E-3</v>
      </c>
      <c r="M29" t="s">
        <v>75</v>
      </c>
      <c r="N29" t="s">
        <v>75</v>
      </c>
      <c r="O29" t="s">
        <v>75</v>
      </c>
      <c r="P29" t="s">
        <v>75</v>
      </c>
      <c r="Q29" t="s">
        <v>75</v>
      </c>
      <c r="R29">
        <v>4.0713899999999997E-2</v>
      </c>
      <c r="S29" s="85">
        <v>3.5226057908461783E-3</v>
      </c>
    </row>
    <row r="30" spans="1:19" x14ac:dyDescent="0.25">
      <c r="A30" s="79">
        <v>37407</v>
      </c>
      <c r="B30" t="s">
        <v>75</v>
      </c>
      <c r="C30" t="s">
        <v>75</v>
      </c>
      <c r="D30" t="s">
        <v>75</v>
      </c>
      <c r="E30" t="s">
        <v>75</v>
      </c>
      <c r="F30" t="s">
        <v>75</v>
      </c>
      <c r="G30" t="s">
        <v>75</v>
      </c>
      <c r="H30" t="s">
        <v>75</v>
      </c>
      <c r="I30" t="s">
        <v>75</v>
      </c>
      <c r="J30">
        <v>1.5384E-2</v>
      </c>
      <c r="K30">
        <v>1.0556099999999999E-2</v>
      </c>
      <c r="L30">
        <v>-8.3790000000000004E-4</v>
      </c>
      <c r="M30" t="s">
        <v>75</v>
      </c>
      <c r="N30" t="s">
        <v>75</v>
      </c>
      <c r="O30" t="s">
        <v>75</v>
      </c>
      <c r="P30" t="s">
        <v>75</v>
      </c>
      <c r="Q30" t="s">
        <v>75</v>
      </c>
      <c r="R30">
        <v>1.49126E-2</v>
      </c>
      <c r="S30" s="85">
        <v>1.7715577096852453E-2</v>
      </c>
    </row>
    <row r="31" spans="1:19" x14ac:dyDescent="0.25">
      <c r="A31" s="79">
        <v>37437</v>
      </c>
      <c r="B31" t="s">
        <v>75</v>
      </c>
      <c r="C31" t="s">
        <v>75</v>
      </c>
      <c r="D31" t="s">
        <v>75</v>
      </c>
      <c r="E31" t="s">
        <v>75</v>
      </c>
      <c r="F31" t="s">
        <v>75</v>
      </c>
      <c r="G31" t="s">
        <v>75</v>
      </c>
      <c r="H31" t="s">
        <v>75</v>
      </c>
      <c r="I31" t="s">
        <v>75</v>
      </c>
      <c r="J31">
        <v>-5.0703399999999996E-2</v>
      </c>
      <c r="K31">
        <v>-4.78132E-2</v>
      </c>
      <c r="L31">
        <v>-4.5361000000000005E-2</v>
      </c>
      <c r="M31" t="s">
        <v>75</v>
      </c>
      <c r="N31" t="s">
        <v>75</v>
      </c>
      <c r="O31" t="s">
        <v>75</v>
      </c>
      <c r="P31" t="s">
        <v>75</v>
      </c>
      <c r="Q31" t="s">
        <v>75</v>
      </c>
      <c r="R31">
        <v>-3.8387600000000001E-2</v>
      </c>
      <c r="S31" s="85">
        <v>-4.7067311638254172E-2</v>
      </c>
    </row>
    <row r="32" spans="1:19" x14ac:dyDescent="0.25">
      <c r="A32" s="79">
        <v>37468</v>
      </c>
      <c r="B32" t="s">
        <v>75</v>
      </c>
      <c r="C32" t="s">
        <v>75</v>
      </c>
      <c r="D32" t="s">
        <v>75</v>
      </c>
      <c r="E32" t="s">
        <v>75</v>
      </c>
      <c r="F32" t="s">
        <v>75</v>
      </c>
      <c r="G32" t="s">
        <v>75</v>
      </c>
      <c r="H32" t="s">
        <v>75</v>
      </c>
      <c r="I32" t="s">
        <v>75</v>
      </c>
      <c r="J32">
        <v>-8.7443000000000007E-2</v>
      </c>
      <c r="K32">
        <v>-6.4395300000000003E-2</v>
      </c>
      <c r="L32">
        <v>-9.9025700000000008E-2</v>
      </c>
      <c r="M32" t="s">
        <v>75</v>
      </c>
      <c r="N32" t="s">
        <v>75</v>
      </c>
      <c r="O32" t="s">
        <v>75</v>
      </c>
      <c r="P32" t="s">
        <v>75</v>
      </c>
      <c r="Q32" t="s">
        <v>75</v>
      </c>
      <c r="R32">
        <v>-0.10176</v>
      </c>
      <c r="S32" s="85">
        <v>-0.13137543442186672</v>
      </c>
    </row>
    <row r="33" spans="1:19" x14ac:dyDescent="0.25">
      <c r="A33" s="79">
        <v>37499</v>
      </c>
      <c r="B33" t="s">
        <v>75</v>
      </c>
      <c r="C33" t="s">
        <v>75</v>
      </c>
      <c r="D33" t="s">
        <v>75</v>
      </c>
      <c r="E33" t="s">
        <v>75</v>
      </c>
      <c r="F33" t="s">
        <v>75</v>
      </c>
      <c r="G33" t="s">
        <v>75</v>
      </c>
      <c r="H33" t="s">
        <v>75</v>
      </c>
      <c r="I33" t="s">
        <v>75</v>
      </c>
      <c r="J33">
        <v>2.73447E-2</v>
      </c>
      <c r="K33">
        <v>2.8503299999999999E-2</v>
      </c>
      <c r="L33">
        <v>3.1022899999999999E-2</v>
      </c>
      <c r="M33" t="s">
        <v>75</v>
      </c>
      <c r="N33" t="s">
        <v>75</v>
      </c>
      <c r="O33" t="s">
        <v>75</v>
      </c>
      <c r="P33" t="s">
        <v>75</v>
      </c>
      <c r="Q33" t="s">
        <v>75</v>
      </c>
      <c r="R33">
        <v>3.7228400000000002E-2</v>
      </c>
      <c r="S33" s="85">
        <v>5.1051917000084046E-2</v>
      </c>
    </row>
    <row r="34" spans="1:19" x14ac:dyDescent="0.25">
      <c r="A34" s="79">
        <v>37529</v>
      </c>
      <c r="B34" t="s">
        <v>75</v>
      </c>
      <c r="C34" t="s">
        <v>75</v>
      </c>
      <c r="D34" t="s">
        <v>75</v>
      </c>
      <c r="E34" t="s">
        <v>75</v>
      </c>
      <c r="F34" t="s">
        <v>75</v>
      </c>
      <c r="G34" t="s">
        <v>75</v>
      </c>
      <c r="H34" t="s">
        <v>75</v>
      </c>
      <c r="I34" t="s">
        <v>75</v>
      </c>
      <c r="J34">
        <v>6.5754000000000003E-3</v>
      </c>
      <c r="K34">
        <v>5.8392999999999995E-3</v>
      </c>
      <c r="L34">
        <v>-1.89993E-2</v>
      </c>
      <c r="M34" t="s">
        <v>75</v>
      </c>
      <c r="N34" t="s">
        <v>75</v>
      </c>
      <c r="O34" t="s">
        <v>75</v>
      </c>
      <c r="P34" t="s">
        <v>75</v>
      </c>
      <c r="Q34" t="s">
        <v>75</v>
      </c>
      <c r="R34">
        <v>-1.77743E-2</v>
      </c>
      <c r="S34" s="85">
        <v>-1.5421020142207142E-2</v>
      </c>
    </row>
    <row r="35" spans="1:19" x14ac:dyDescent="0.25">
      <c r="A35" s="79">
        <v>37560</v>
      </c>
      <c r="B35" t="s">
        <v>75</v>
      </c>
      <c r="C35" t="s">
        <v>75</v>
      </c>
      <c r="D35" t="s">
        <v>75</v>
      </c>
      <c r="E35" t="s">
        <v>75</v>
      </c>
      <c r="F35" t="s">
        <v>75</v>
      </c>
      <c r="G35" t="s">
        <v>75</v>
      </c>
      <c r="H35" t="s">
        <v>75</v>
      </c>
      <c r="I35" t="s">
        <v>75</v>
      </c>
      <c r="J35">
        <v>4.3032000000000001E-3</v>
      </c>
      <c r="K35">
        <v>2.3416299999999998E-2</v>
      </c>
      <c r="L35">
        <v>-1.4862599999999998E-2</v>
      </c>
      <c r="M35" t="s">
        <v>75</v>
      </c>
      <c r="N35" t="s">
        <v>75</v>
      </c>
      <c r="O35" t="s">
        <v>75</v>
      </c>
      <c r="P35" t="s">
        <v>75</v>
      </c>
      <c r="Q35" t="s">
        <v>75</v>
      </c>
      <c r="R35">
        <v>8.7107E-3</v>
      </c>
      <c r="S35" s="85">
        <v>-6.0026239710201379E-3</v>
      </c>
    </row>
    <row r="36" spans="1:19" x14ac:dyDescent="0.25">
      <c r="A36" s="79">
        <v>37590</v>
      </c>
      <c r="B36" t="s">
        <v>75</v>
      </c>
      <c r="C36" t="s">
        <v>75</v>
      </c>
      <c r="D36" t="s">
        <v>75</v>
      </c>
      <c r="E36" t="s">
        <v>75</v>
      </c>
      <c r="F36" t="s">
        <v>75</v>
      </c>
      <c r="G36" t="s">
        <v>75</v>
      </c>
      <c r="H36" t="s">
        <v>75</v>
      </c>
      <c r="I36" t="s">
        <v>75</v>
      </c>
      <c r="J36">
        <v>3.4495200000000004E-2</v>
      </c>
      <c r="K36">
        <v>3.2917299999999997E-2</v>
      </c>
      <c r="L36">
        <v>1.4023300000000001E-2</v>
      </c>
      <c r="M36" t="s">
        <v>75</v>
      </c>
      <c r="N36" t="s">
        <v>75</v>
      </c>
      <c r="O36" t="s">
        <v>75</v>
      </c>
      <c r="P36" t="s">
        <v>75</v>
      </c>
      <c r="Q36" t="s">
        <v>75</v>
      </c>
      <c r="R36">
        <v>3.9859200000000004E-2</v>
      </c>
      <c r="S36" s="85">
        <v>2.1527355978133933E-2</v>
      </c>
    </row>
    <row r="37" spans="1:19" x14ac:dyDescent="0.25">
      <c r="A37" s="79">
        <v>37621</v>
      </c>
      <c r="B37" t="s">
        <v>75</v>
      </c>
      <c r="C37" t="s">
        <v>75</v>
      </c>
      <c r="D37" t="s">
        <v>75</v>
      </c>
      <c r="E37" t="s">
        <v>75</v>
      </c>
      <c r="F37" t="s">
        <v>75</v>
      </c>
      <c r="G37" t="s">
        <v>75</v>
      </c>
      <c r="H37" t="s">
        <v>75</v>
      </c>
      <c r="I37" t="s">
        <v>75</v>
      </c>
      <c r="J37">
        <v>-2.77875E-2</v>
      </c>
      <c r="K37">
        <v>-5.8658999999999994E-3</v>
      </c>
      <c r="L37">
        <v>-2.5071400000000001E-2</v>
      </c>
      <c r="M37" t="s">
        <v>75</v>
      </c>
      <c r="N37" t="s">
        <v>75</v>
      </c>
      <c r="O37" t="s">
        <v>75</v>
      </c>
      <c r="P37" t="s">
        <v>75</v>
      </c>
      <c r="Q37" t="s">
        <v>75</v>
      </c>
      <c r="R37">
        <v>-3.0885099999999999E-2</v>
      </c>
      <c r="S37" s="85">
        <v>-2.8460351037676523E-2</v>
      </c>
    </row>
    <row r="38" spans="1:19" x14ac:dyDescent="0.25">
      <c r="A38" s="79">
        <v>37652</v>
      </c>
      <c r="B38" t="s">
        <v>75</v>
      </c>
      <c r="C38" t="s">
        <v>75</v>
      </c>
      <c r="D38" t="s">
        <v>75</v>
      </c>
      <c r="E38" t="s">
        <v>75</v>
      </c>
      <c r="F38" t="s">
        <v>75</v>
      </c>
      <c r="G38" t="s">
        <v>75</v>
      </c>
      <c r="H38" t="s">
        <v>75</v>
      </c>
      <c r="I38" t="s">
        <v>75</v>
      </c>
      <c r="J38">
        <v>-3.6278499999999998E-2</v>
      </c>
      <c r="K38">
        <v>-3.17922E-2</v>
      </c>
      <c r="L38">
        <v>-4.1639999999999996E-2</v>
      </c>
      <c r="M38" t="s">
        <v>75</v>
      </c>
      <c r="N38" t="s">
        <v>75</v>
      </c>
      <c r="O38" t="s">
        <v>75</v>
      </c>
      <c r="P38" t="s">
        <v>75</v>
      </c>
      <c r="Q38" t="s">
        <v>75</v>
      </c>
      <c r="R38">
        <v>-3.7370100000000003E-2</v>
      </c>
      <c r="S38" s="85">
        <v>-4.9690464421062397E-2</v>
      </c>
    </row>
    <row r="39" spans="1:19" x14ac:dyDescent="0.25">
      <c r="A39" s="79">
        <v>37680</v>
      </c>
      <c r="B39" t="s">
        <v>75</v>
      </c>
      <c r="C39" t="s">
        <v>75</v>
      </c>
      <c r="D39" t="s">
        <v>75</v>
      </c>
      <c r="E39" t="s">
        <v>75</v>
      </c>
      <c r="F39" t="s">
        <v>75</v>
      </c>
      <c r="G39" t="s">
        <v>75</v>
      </c>
      <c r="H39" t="s">
        <v>75</v>
      </c>
      <c r="I39" t="s">
        <v>75</v>
      </c>
      <c r="J39">
        <v>-3.77843E-2</v>
      </c>
      <c r="K39">
        <v>-4.8662900000000002E-2</v>
      </c>
      <c r="L39">
        <v>-5.3380400000000001E-2</v>
      </c>
      <c r="M39" t="s">
        <v>75</v>
      </c>
      <c r="N39" t="s">
        <v>75</v>
      </c>
      <c r="O39" t="s">
        <v>75</v>
      </c>
      <c r="P39" t="s">
        <v>75</v>
      </c>
      <c r="Q39" t="s">
        <v>75</v>
      </c>
      <c r="R39">
        <v>-4.2358300000000002E-2</v>
      </c>
      <c r="S39" s="85">
        <v>-4.3062023184385345E-2</v>
      </c>
    </row>
    <row r="40" spans="1:19" x14ac:dyDescent="0.25">
      <c r="A40" s="79">
        <v>37711</v>
      </c>
      <c r="B40" t="s">
        <v>75</v>
      </c>
      <c r="C40" t="s">
        <v>75</v>
      </c>
      <c r="D40" t="s">
        <v>75</v>
      </c>
      <c r="E40" t="s">
        <v>75</v>
      </c>
      <c r="F40" t="s">
        <v>75</v>
      </c>
      <c r="G40" t="s">
        <v>75</v>
      </c>
      <c r="H40" t="s">
        <v>75</v>
      </c>
      <c r="I40" t="s">
        <v>75</v>
      </c>
      <c r="J40">
        <v>-7.1789099999999995E-2</v>
      </c>
      <c r="K40">
        <v>-6.1191300000000004E-2</v>
      </c>
      <c r="L40">
        <v>-7.9088099999999995E-2</v>
      </c>
      <c r="M40" t="s">
        <v>75</v>
      </c>
      <c r="N40" t="s">
        <v>75</v>
      </c>
      <c r="O40" t="s">
        <v>75</v>
      </c>
      <c r="P40" t="s">
        <v>75</v>
      </c>
      <c r="Q40" t="s">
        <v>75</v>
      </c>
      <c r="R40">
        <v>-7.3782899999999998E-2</v>
      </c>
      <c r="S40" s="85">
        <v>-7.932234977415964E-2</v>
      </c>
    </row>
    <row r="41" spans="1:19" x14ac:dyDescent="0.25">
      <c r="A41" s="79">
        <v>37741</v>
      </c>
      <c r="B41" t="s">
        <v>75</v>
      </c>
      <c r="C41" t="s">
        <v>75</v>
      </c>
      <c r="D41" t="s">
        <v>75</v>
      </c>
      <c r="E41" t="s">
        <v>75</v>
      </c>
      <c r="F41" t="s">
        <v>75</v>
      </c>
      <c r="G41" t="s">
        <v>75</v>
      </c>
      <c r="H41" t="s">
        <v>75</v>
      </c>
      <c r="I41" t="s">
        <v>75</v>
      </c>
      <c r="J41">
        <v>-3.5763000000000001E-3</v>
      </c>
      <c r="K41">
        <v>-1.9356500000000002E-2</v>
      </c>
      <c r="L41">
        <v>-2.0585900000000001E-2</v>
      </c>
      <c r="M41" t="s">
        <v>75</v>
      </c>
      <c r="N41" t="s">
        <v>75</v>
      </c>
      <c r="O41" t="s">
        <v>75</v>
      </c>
      <c r="P41" t="s">
        <v>75</v>
      </c>
      <c r="Q41" t="s">
        <v>75</v>
      </c>
      <c r="R41">
        <v>4.4657999999999998E-3</v>
      </c>
      <c r="S41" s="85">
        <v>-1.6615592229188403E-2</v>
      </c>
    </row>
    <row r="42" spans="1:19" x14ac:dyDescent="0.25">
      <c r="A42" s="79">
        <v>37772</v>
      </c>
      <c r="B42" t="s">
        <v>75</v>
      </c>
      <c r="C42" t="s">
        <v>75</v>
      </c>
      <c r="D42" t="s">
        <v>75</v>
      </c>
      <c r="E42" t="s">
        <v>75</v>
      </c>
      <c r="F42" t="s">
        <v>75</v>
      </c>
      <c r="G42" t="s">
        <v>75</v>
      </c>
      <c r="H42" t="s">
        <v>75</v>
      </c>
      <c r="I42" t="s">
        <v>75</v>
      </c>
      <c r="J42">
        <v>0.12290530000000001</v>
      </c>
      <c r="K42">
        <v>0.12044059999999999</v>
      </c>
      <c r="L42">
        <v>0.15481610000000001</v>
      </c>
      <c r="M42" t="s">
        <v>75</v>
      </c>
      <c r="N42" t="s">
        <v>75</v>
      </c>
      <c r="O42" t="s">
        <v>75</v>
      </c>
      <c r="P42" t="s">
        <v>75</v>
      </c>
      <c r="Q42" t="s">
        <v>75</v>
      </c>
      <c r="R42">
        <v>0.10262779999999999</v>
      </c>
      <c r="S42" s="85">
        <v>0.1406598433300934</v>
      </c>
    </row>
    <row r="43" spans="1:19" x14ac:dyDescent="0.25">
      <c r="A43" s="79">
        <v>37802</v>
      </c>
      <c r="B43" t="s">
        <v>75</v>
      </c>
      <c r="C43" t="s">
        <v>75</v>
      </c>
      <c r="D43" t="s">
        <v>75</v>
      </c>
      <c r="E43" t="s">
        <v>75</v>
      </c>
      <c r="F43" t="s">
        <v>75</v>
      </c>
      <c r="G43" t="s">
        <v>75</v>
      </c>
      <c r="H43" t="s">
        <v>75</v>
      </c>
      <c r="I43" t="s">
        <v>75</v>
      </c>
      <c r="J43">
        <v>-3.8496000000000003E-3</v>
      </c>
      <c r="K43">
        <v>-3.8953999999999998E-3</v>
      </c>
      <c r="L43">
        <v>-3.47791E-2</v>
      </c>
      <c r="M43" t="s">
        <v>75</v>
      </c>
      <c r="N43" t="s">
        <v>75</v>
      </c>
      <c r="O43" t="s">
        <v>75</v>
      </c>
      <c r="P43" t="s">
        <v>75</v>
      </c>
      <c r="Q43" t="s">
        <v>75</v>
      </c>
      <c r="R43">
        <v>1.11653E-2</v>
      </c>
      <c r="S43" s="85">
        <v>-2.2169031029124375E-2</v>
      </c>
    </row>
    <row r="44" spans="1:19" x14ac:dyDescent="0.25">
      <c r="A44" s="79">
        <v>37833</v>
      </c>
      <c r="B44" t="s">
        <v>75</v>
      </c>
      <c r="C44" t="s">
        <v>75</v>
      </c>
      <c r="D44" t="s">
        <v>75</v>
      </c>
      <c r="E44" t="s">
        <v>75</v>
      </c>
      <c r="F44" t="s">
        <v>75</v>
      </c>
      <c r="G44" t="s">
        <v>75</v>
      </c>
      <c r="H44" t="s">
        <v>75</v>
      </c>
      <c r="I44" t="s">
        <v>75</v>
      </c>
      <c r="J44">
        <v>4.7471399999999997E-2</v>
      </c>
      <c r="K44">
        <v>4.4040999999999997E-2</v>
      </c>
      <c r="L44">
        <v>3.5927500000000001E-2</v>
      </c>
      <c r="M44" t="s">
        <v>75</v>
      </c>
      <c r="N44" t="s">
        <v>75</v>
      </c>
      <c r="O44" t="s">
        <v>75</v>
      </c>
      <c r="P44" t="s">
        <v>75</v>
      </c>
      <c r="Q44" t="s">
        <v>75</v>
      </c>
      <c r="R44">
        <v>5.0756200000000001E-2</v>
      </c>
      <c r="S44" s="85">
        <v>5.6826483140451467E-2</v>
      </c>
    </row>
    <row r="45" spans="1:19" x14ac:dyDescent="0.25">
      <c r="A45" s="79">
        <v>37864</v>
      </c>
      <c r="B45" t="s">
        <v>75</v>
      </c>
      <c r="C45" t="s">
        <v>75</v>
      </c>
      <c r="D45" t="s">
        <v>75</v>
      </c>
      <c r="E45" t="s">
        <v>75</v>
      </c>
      <c r="F45" t="s">
        <v>75</v>
      </c>
      <c r="G45" t="s">
        <v>75</v>
      </c>
      <c r="H45" t="s">
        <v>75</v>
      </c>
      <c r="I45" t="s">
        <v>75</v>
      </c>
      <c r="J45">
        <v>3.6756999999999998E-2</v>
      </c>
      <c r="K45">
        <v>4.9674500000000003E-2</v>
      </c>
      <c r="L45">
        <v>4.3882700000000004E-2</v>
      </c>
      <c r="M45" t="s">
        <v>75</v>
      </c>
      <c r="N45" t="s">
        <v>75</v>
      </c>
      <c r="O45" t="s">
        <v>75</v>
      </c>
      <c r="P45" t="s">
        <v>75</v>
      </c>
      <c r="Q45" t="s">
        <v>75</v>
      </c>
      <c r="R45">
        <v>2.95832E-2</v>
      </c>
      <c r="S45" s="85">
        <v>5.1357611476940734E-2</v>
      </c>
    </row>
    <row r="46" spans="1:19" x14ac:dyDescent="0.25">
      <c r="A46" s="79">
        <v>37894</v>
      </c>
      <c r="B46" t="s">
        <v>75</v>
      </c>
      <c r="C46" t="s">
        <v>75</v>
      </c>
      <c r="D46" t="s">
        <v>75</v>
      </c>
      <c r="E46" t="s">
        <v>75</v>
      </c>
      <c r="F46" t="s">
        <v>75</v>
      </c>
      <c r="G46" t="s">
        <v>75</v>
      </c>
      <c r="H46" t="s">
        <v>75</v>
      </c>
      <c r="I46" t="s">
        <v>75</v>
      </c>
      <c r="J46">
        <v>-9.8409999999999991E-3</v>
      </c>
      <c r="K46">
        <v>3.8233E-3</v>
      </c>
      <c r="L46">
        <v>-9.8799000000000005E-3</v>
      </c>
      <c r="M46" t="s">
        <v>75</v>
      </c>
      <c r="N46" t="s">
        <v>75</v>
      </c>
      <c r="O46" t="s">
        <v>75</v>
      </c>
      <c r="P46" t="s">
        <v>75</v>
      </c>
      <c r="Q46" t="s">
        <v>75</v>
      </c>
      <c r="R46">
        <v>-1.3980600000000001E-2</v>
      </c>
      <c r="S46" s="85">
        <v>-2.8605702685245094E-2</v>
      </c>
    </row>
    <row r="47" spans="1:19" x14ac:dyDescent="0.25">
      <c r="A47" s="79">
        <v>37925</v>
      </c>
      <c r="B47" t="s">
        <v>75</v>
      </c>
      <c r="C47" t="s">
        <v>75</v>
      </c>
      <c r="D47" t="s">
        <v>75</v>
      </c>
      <c r="E47" t="s">
        <v>75</v>
      </c>
      <c r="F47" t="s">
        <v>75</v>
      </c>
      <c r="G47" t="s">
        <v>75</v>
      </c>
      <c r="H47" t="s">
        <v>75</v>
      </c>
      <c r="I47" t="s">
        <v>75</v>
      </c>
      <c r="J47">
        <v>6.5845200000000007E-2</v>
      </c>
      <c r="K47">
        <v>6.2872800000000006E-2</v>
      </c>
      <c r="L47">
        <v>7.3552199999999998E-2</v>
      </c>
      <c r="M47" t="s">
        <v>75</v>
      </c>
      <c r="N47" t="s">
        <v>75</v>
      </c>
      <c r="O47" t="s">
        <v>75</v>
      </c>
      <c r="P47" t="s">
        <v>75</v>
      </c>
      <c r="Q47" t="s">
        <v>75</v>
      </c>
      <c r="R47">
        <v>8.128740000000001E-2</v>
      </c>
      <c r="S47" s="85">
        <v>9.7796143250688639E-2</v>
      </c>
    </row>
    <row r="48" spans="1:19" x14ac:dyDescent="0.25">
      <c r="A48" s="79">
        <v>37955</v>
      </c>
      <c r="B48" t="s">
        <v>75</v>
      </c>
      <c r="C48" t="s">
        <v>75</v>
      </c>
      <c r="D48" t="s">
        <v>75</v>
      </c>
      <c r="E48" t="s">
        <v>75</v>
      </c>
      <c r="F48" t="s">
        <v>75</v>
      </c>
      <c r="G48" t="s">
        <v>75</v>
      </c>
      <c r="H48" t="s">
        <v>75</v>
      </c>
      <c r="I48" t="s">
        <v>75</v>
      </c>
      <c r="J48">
        <v>1.45276E-2</v>
      </c>
      <c r="K48">
        <v>2.4267599999999997E-2</v>
      </c>
      <c r="L48">
        <v>-8.3448999999999988E-3</v>
      </c>
      <c r="M48" t="s">
        <v>75</v>
      </c>
      <c r="N48" t="s">
        <v>75</v>
      </c>
      <c r="O48" t="s">
        <v>75</v>
      </c>
      <c r="P48" t="s">
        <v>75</v>
      </c>
      <c r="Q48" t="s">
        <v>75</v>
      </c>
      <c r="R48">
        <v>2.76554E-2</v>
      </c>
      <c r="S48" s="85">
        <v>-2.2606325444555209E-3</v>
      </c>
    </row>
    <row r="49" spans="1:19" x14ac:dyDescent="0.25">
      <c r="A49" s="79">
        <v>37986</v>
      </c>
      <c r="B49" t="s">
        <v>75</v>
      </c>
      <c r="C49" t="s">
        <v>75</v>
      </c>
      <c r="D49" t="s">
        <v>75</v>
      </c>
      <c r="E49" t="s">
        <v>75</v>
      </c>
      <c r="F49" t="s">
        <v>75</v>
      </c>
      <c r="G49" t="s">
        <v>75</v>
      </c>
      <c r="H49" t="s">
        <v>75</v>
      </c>
      <c r="I49" t="s">
        <v>75</v>
      </c>
      <c r="J49">
        <v>7.4678399999999992E-2</v>
      </c>
      <c r="K49">
        <v>7.1857199999999996E-2</v>
      </c>
      <c r="L49">
        <v>7.1435300000000007E-2</v>
      </c>
      <c r="M49" t="s">
        <v>75</v>
      </c>
      <c r="N49" t="s">
        <v>75</v>
      </c>
      <c r="O49" t="s">
        <v>75</v>
      </c>
      <c r="P49" t="s">
        <v>75</v>
      </c>
      <c r="Q49" t="s">
        <v>75</v>
      </c>
      <c r="R49">
        <v>5.1996500000000001E-2</v>
      </c>
      <c r="S49" s="85">
        <v>6.9262708281387253E-2</v>
      </c>
    </row>
    <row r="50" spans="1:19" x14ac:dyDescent="0.25">
      <c r="A50" s="79">
        <v>38017</v>
      </c>
      <c r="B50" t="s">
        <v>75</v>
      </c>
      <c r="C50" t="s">
        <v>75</v>
      </c>
      <c r="D50" t="s">
        <v>75</v>
      </c>
      <c r="E50" t="s">
        <v>75</v>
      </c>
      <c r="F50" t="s">
        <v>75</v>
      </c>
      <c r="G50" t="s">
        <v>75</v>
      </c>
      <c r="H50" t="s">
        <v>75</v>
      </c>
      <c r="I50" t="s">
        <v>75</v>
      </c>
      <c r="J50">
        <v>3.5557999999999999E-2</v>
      </c>
      <c r="K50">
        <v>3.3520000000000001E-2</v>
      </c>
      <c r="L50">
        <v>5.0615199999999999E-2</v>
      </c>
      <c r="M50" t="s">
        <v>75</v>
      </c>
      <c r="N50" t="s">
        <v>75</v>
      </c>
      <c r="O50" t="s">
        <v>75</v>
      </c>
      <c r="P50" t="s">
        <v>75</v>
      </c>
      <c r="Q50" t="s">
        <v>75</v>
      </c>
      <c r="R50">
        <v>3.1844199999999996E-2</v>
      </c>
      <c r="S50" s="85">
        <v>4.6394679211614775E-2</v>
      </c>
    </row>
    <row r="51" spans="1:19" x14ac:dyDescent="0.25">
      <c r="A51" s="79">
        <v>38046</v>
      </c>
      <c r="B51" t="s">
        <v>75</v>
      </c>
      <c r="C51" t="s">
        <v>75</v>
      </c>
      <c r="D51" t="s">
        <v>75</v>
      </c>
      <c r="E51" t="s">
        <v>75</v>
      </c>
      <c r="F51" t="s">
        <v>75</v>
      </c>
      <c r="G51" t="s">
        <v>75</v>
      </c>
      <c r="H51" t="s">
        <v>75</v>
      </c>
      <c r="I51" t="s">
        <v>75</v>
      </c>
      <c r="J51">
        <v>1.29044E-2</v>
      </c>
      <c r="K51">
        <v>-5.6283000000000001E-3</v>
      </c>
      <c r="L51">
        <v>-1.71941E-2</v>
      </c>
      <c r="M51" t="s">
        <v>75</v>
      </c>
      <c r="N51" t="s">
        <v>75</v>
      </c>
      <c r="O51" t="s">
        <v>75</v>
      </c>
      <c r="P51" t="s">
        <v>75</v>
      </c>
      <c r="Q51" t="s">
        <v>75</v>
      </c>
      <c r="R51">
        <v>5.1922999999999995E-3</v>
      </c>
      <c r="S51" s="85">
        <v>4.7864506627393055E-3</v>
      </c>
    </row>
    <row r="52" spans="1:19" x14ac:dyDescent="0.25">
      <c r="A52" s="79">
        <v>38077</v>
      </c>
      <c r="B52" t="s">
        <v>75</v>
      </c>
      <c r="C52" t="s">
        <v>75</v>
      </c>
      <c r="D52" t="s">
        <v>75</v>
      </c>
      <c r="E52" t="s">
        <v>75</v>
      </c>
      <c r="F52" t="s">
        <v>75</v>
      </c>
      <c r="G52" t="s">
        <v>75</v>
      </c>
      <c r="H52" t="s">
        <v>75</v>
      </c>
      <c r="I52" t="s">
        <v>75</v>
      </c>
      <c r="J52">
        <v>7.1269999999999997E-3</v>
      </c>
      <c r="K52">
        <v>1.57068E-2</v>
      </c>
      <c r="L52">
        <v>-1.21704E-2</v>
      </c>
      <c r="M52" t="s">
        <v>75</v>
      </c>
      <c r="N52">
        <v>1.5685000000000001E-2</v>
      </c>
      <c r="O52" t="s">
        <v>75</v>
      </c>
      <c r="P52" t="s">
        <v>75</v>
      </c>
      <c r="Q52" t="s">
        <v>75</v>
      </c>
      <c r="R52">
        <v>7.4209000000000002E-3</v>
      </c>
      <c r="S52" s="85">
        <v>-1.3924514474166316E-2</v>
      </c>
    </row>
    <row r="53" spans="1:19" x14ac:dyDescent="0.25">
      <c r="A53" s="79">
        <v>38107</v>
      </c>
      <c r="B53" t="s">
        <v>75</v>
      </c>
      <c r="C53" t="s">
        <v>75</v>
      </c>
      <c r="D53" t="s">
        <v>75</v>
      </c>
      <c r="E53" t="s">
        <v>75</v>
      </c>
      <c r="F53" t="s">
        <v>75</v>
      </c>
      <c r="G53" t="s">
        <v>75</v>
      </c>
      <c r="H53" t="s">
        <v>75</v>
      </c>
      <c r="I53" t="s">
        <v>75</v>
      </c>
      <c r="J53">
        <v>-5.3552999999999995E-3</v>
      </c>
      <c r="K53">
        <v>7.9874000000000004E-3</v>
      </c>
      <c r="L53">
        <v>-2.5304999999999998E-3</v>
      </c>
      <c r="M53" t="s">
        <v>75</v>
      </c>
      <c r="N53">
        <v>5.5740999999999994E-3</v>
      </c>
      <c r="O53" t="s">
        <v>75</v>
      </c>
      <c r="P53" t="s">
        <v>75</v>
      </c>
      <c r="Q53" t="s">
        <v>75</v>
      </c>
      <c r="R53">
        <v>-1.0615900000000001E-2</v>
      </c>
      <c r="S53" s="85">
        <v>-2.3646071700991644E-2</v>
      </c>
    </row>
    <row r="54" spans="1:19" x14ac:dyDescent="0.25">
      <c r="A54" s="79">
        <v>38138</v>
      </c>
      <c r="B54" t="s">
        <v>75</v>
      </c>
      <c r="C54" t="s">
        <v>75</v>
      </c>
      <c r="D54" t="s">
        <v>75</v>
      </c>
      <c r="E54" t="s">
        <v>75</v>
      </c>
      <c r="F54" t="s">
        <v>75</v>
      </c>
      <c r="G54" t="s">
        <v>75</v>
      </c>
      <c r="H54" t="s">
        <v>75</v>
      </c>
      <c r="I54" t="s">
        <v>75</v>
      </c>
      <c r="J54">
        <v>-8.9370000000000009E-4</v>
      </c>
      <c r="K54">
        <v>-2.0130499999999999E-2</v>
      </c>
      <c r="L54">
        <v>-9.5814000000000003E-3</v>
      </c>
      <c r="M54" t="s">
        <v>75</v>
      </c>
      <c r="N54">
        <v>9.8629999999999985E-4</v>
      </c>
      <c r="O54" t="s">
        <v>75</v>
      </c>
      <c r="P54" t="s">
        <v>75</v>
      </c>
      <c r="Q54" t="s">
        <v>75</v>
      </c>
      <c r="R54">
        <v>2.9480000000000001E-4</v>
      </c>
      <c r="S54" s="85">
        <v>3.0649038461538769E-3</v>
      </c>
    </row>
    <row r="55" spans="1:19" x14ac:dyDescent="0.25">
      <c r="A55" s="79">
        <v>38168</v>
      </c>
      <c r="B55" t="s">
        <v>75</v>
      </c>
      <c r="C55" t="s">
        <v>75</v>
      </c>
      <c r="D55" t="s">
        <v>75</v>
      </c>
      <c r="E55" t="s">
        <v>75</v>
      </c>
      <c r="F55" t="s">
        <v>75</v>
      </c>
      <c r="G55" t="s">
        <v>75</v>
      </c>
      <c r="H55" t="s">
        <v>75</v>
      </c>
      <c r="I55" t="s">
        <v>75</v>
      </c>
      <c r="J55">
        <v>-1.7144E-3</v>
      </c>
      <c r="K55">
        <v>8.8552000000000006E-3</v>
      </c>
      <c r="L55">
        <v>-1.8650899999999998E-2</v>
      </c>
      <c r="M55" t="s">
        <v>75</v>
      </c>
      <c r="N55">
        <v>9.8142000000000004E-3</v>
      </c>
      <c r="O55" t="s">
        <v>75</v>
      </c>
      <c r="P55" t="s">
        <v>75</v>
      </c>
      <c r="Q55" t="s">
        <v>75</v>
      </c>
      <c r="R55">
        <v>-2.2103000000000001E-3</v>
      </c>
      <c r="S55" s="85">
        <v>-2.7140375052423504E-2</v>
      </c>
    </row>
    <row r="56" spans="1:19" x14ac:dyDescent="0.25">
      <c r="A56" s="79">
        <v>38199</v>
      </c>
      <c r="B56" t="s">
        <v>75</v>
      </c>
      <c r="C56" t="s">
        <v>75</v>
      </c>
      <c r="D56" t="s">
        <v>75</v>
      </c>
      <c r="E56" t="s">
        <v>75</v>
      </c>
      <c r="F56" t="s">
        <v>75</v>
      </c>
      <c r="G56" t="s">
        <v>75</v>
      </c>
      <c r="H56" t="s">
        <v>75</v>
      </c>
      <c r="I56" t="s">
        <v>75</v>
      </c>
      <c r="J56">
        <v>-1.7546E-3</v>
      </c>
      <c r="K56">
        <v>1.4746000000000002E-3</v>
      </c>
      <c r="L56">
        <v>7.992899999999999E-3</v>
      </c>
      <c r="M56" t="s">
        <v>75</v>
      </c>
      <c r="N56">
        <v>6.6646000000000006E-3</v>
      </c>
      <c r="O56" t="s">
        <v>75</v>
      </c>
      <c r="P56" t="s">
        <v>75</v>
      </c>
      <c r="Q56" t="s">
        <v>75</v>
      </c>
      <c r="R56">
        <v>1.21834E-2</v>
      </c>
      <c r="S56" s="85">
        <v>2.15235866486021E-2</v>
      </c>
    </row>
    <row r="57" spans="1:19" x14ac:dyDescent="0.25">
      <c r="A57" s="79">
        <v>38230</v>
      </c>
      <c r="B57" t="s">
        <v>75</v>
      </c>
      <c r="C57" t="s">
        <v>75</v>
      </c>
      <c r="D57" t="s">
        <v>75</v>
      </c>
      <c r="E57" t="s">
        <v>75</v>
      </c>
      <c r="F57" t="s">
        <v>75</v>
      </c>
      <c r="G57" t="s">
        <v>75</v>
      </c>
      <c r="H57" t="s">
        <v>75</v>
      </c>
      <c r="I57" t="s">
        <v>75</v>
      </c>
      <c r="J57">
        <v>7.0047499999999999E-2</v>
      </c>
      <c r="K57">
        <v>5.8126499999999998E-2</v>
      </c>
      <c r="L57">
        <v>0.1040529</v>
      </c>
      <c r="M57" t="s">
        <v>75</v>
      </c>
      <c r="N57">
        <v>7.2117500000000001E-2</v>
      </c>
      <c r="O57" t="s">
        <v>75</v>
      </c>
      <c r="P57" t="s">
        <v>75</v>
      </c>
      <c r="Q57" t="s">
        <v>75</v>
      </c>
      <c r="R57">
        <v>6.4196099999999992E-2</v>
      </c>
      <c r="S57" s="85">
        <v>8.7465460939462503E-2</v>
      </c>
    </row>
    <row r="58" spans="1:19" x14ac:dyDescent="0.25">
      <c r="A58" s="79">
        <v>38260</v>
      </c>
      <c r="B58" t="s">
        <v>75</v>
      </c>
      <c r="C58" t="s">
        <v>75</v>
      </c>
      <c r="D58" t="s">
        <v>75</v>
      </c>
      <c r="E58" t="s">
        <v>75</v>
      </c>
      <c r="F58" t="s">
        <v>75</v>
      </c>
      <c r="G58" t="s">
        <v>75</v>
      </c>
      <c r="H58" t="s">
        <v>75</v>
      </c>
      <c r="I58" t="s">
        <v>75</v>
      </c>
      <c r="J58">
        <v>5.46624E-2</v>
      </c>
      <c r="K58">
        <v>7.0373099999999994E-2</v>
      </c>
      <c r="L58">
        <v>3.2639100000000004E-2</v>
      </c>
      <c r="M58" t="s">
        <v>75</v>
      </c>
      <c r="N58">
        <v>5.8261399999999998E-2</v>
      </c>
      <c r="O58" t="s">
        <v>75</v>
      </c>
      <c r="P58" t="s">
        <v>75</v>
      </c>
      <c r="Q58" t="s">
        <v>75</v>
      </c>
      <c r="R58">
        <v>5.9295299999999995E-2</v>
      </c>
      <c r="S58" s="85">
        <v>5.7128337799131623E-2</v>
      </c>
    </row>
    <row r="59" spans="1:19" x14ac:dyDescent="0.25">
      <c r="A59" s="79">
        <v>38291</v>
      </c>
      <c r="B59" t="s">
        <v>75</v>
      </c>
      <c r="C59" t="s">
        <v>75</v>
      </c>
      <c r="D59" t="s">
        <v>75</v>
      </c>
      <c r="E59" t="s">
        <v>75</v>
      </c>
      <c r="F59" t="s">
        <v>75</v>
      </c>
      <c r="G59" t="s">
        <v>75</v>
      </c>
      <c r="H59" t="s">
        <v>75</v>
      </c>
      <c r="I59" t="s">
        <v>75</v>
      </c>
      <c r="J59">
        <v>5.6302000000000005E-2</v>
      </c>
      <c r="K59">
        <v>6.2650899999999995E-2</v>
      </c>
      <c r="L59">
        <v>-1.18733E-2</v>
      </c>
      <c r="M59" t="s">
        <v>75</v>
      </c>
      <c r="N59">
        <v>3.50631E-2</v>
      </c>
      <c r="O59" t="s">
        <v>75</v>
      </c>
      <c r="P59" t="s">
        <v>75</v>
      </c>
      <c r="Q59" t="s">
        <v>75</v>
      </c>
      <c r="R59">
        <v>4.05248E-2</v>
      </c>
      <c r="S59" s="85">
        <v>-6.1356664015455031E-3</v>
      </c>
    </row>
    <row r="60" spans="1:19" x14ac:dyDescent="0.25">
      <c r="A60" s="79">
        <v>38321</v>
      </c>
      <c r="B60" t="s">
        <v>75</v>
      </c>
      <c r="C60" t="s">
        <v>75</v>
      </c>
      <c r="D60" t="s">
        <v>75</v>
      </c>
      <c r="E60" t="s">
        <v>75</v>
      </c>
      <c r="F60" t="s">
        <v>75</v>
      </c>
      <c r="G60" t="s">
        <v>75</v>
      </c>
      <c r="H60" t="s">
        <v>75</v>
      </c>
      <c r="I60" t="s">
        <v>75</v>
      </c>
      <c r="J60">
        <v>7.9906100000000008E-2</v>
      </c>
      <c r="K60">
        <v>0.1040489</v>
      </c>
      <c r="L60">
        <v>5.6105099999999998E-2</v>
      </c>
      <c r="M60" t="s">
        <v>75</v>
      </c>
      <c r="N60">
        <v>7.7282500000000004E-2</v>
      </c>
      <c r="O60" t="s">
        <v>75</v>
      </c>
      <c r="P60" t="s">
        <v>75</v>
      </c>
      <c r="Q60" t="s">
        <v>75</v>
      </c>
      <c r="R60">
        <v>8.5391800000000004E-2</v>
      </c>
      <c r="S60" s="85">
        <v>7.2578730289945659E-2</v>
      </c>
    </row>
    <row r="61" spans="1:19" x14ac:dyDescent="0.25">
      <c r="A61" s="79">
        <v>38352</v>
      </c>
      <c r="B61" t="s">
        <v>75</v>
      </c>
      <c r="C61" t="s">
        <v>75</v>
      </c>
      <c r="D61" t="s">
        <v>75</v>
      </c>
      <c r="E61" t="s">
        <v>75</v>
      </c>
      <c r="F61" t="s">
        <v>75</v>
      </c>
      <c r="G61" t="s">
        <v>75</v>
      </c>
      <c r="H61" t="s">
        <v>75</v>
      </c>
      <c r="I61" t="s">
        <v>75</v>
      </c>
      <c r="J61">
        <v>3.5822300000000001E-2</v>
      </c>
      <c r="K61">
        <v>3.7676099999999997E-2</v>
      </c>
      <c r="L61">
        <v>5.5447000000000005E-3</v>
      </c>
      <c r="M61" t="s">
        <v>75</v>
      </c>
      <c r="N61">
        <v>2.6172499999999998E-2</v>
      </c>
      <c r="O61" t="s">
        <v>75</v>
      </c>
      <c r="P61" t="s">
        <v>75</v>
      </c>
      <c r="Q61" t="s">
        <v>75</v>
      </c>
      <c r="R61">
        <v>3.9567899999999996E-2</v>
      </c>
      <c r="S61" s="86">
        <v>1.443868682562055E-2</v>
      </c>
    </row>
    <row r="62" spans="1:19" x14ac:dyDescent="0.25">
      <c r="A62" s="79">
        <v>38383</v>
      </c>
      <c r="B62" t="s">
        <v>75</v>
      </c>
      <c r="C62" t="s">
        <v>75</v>
      </c>
      <c r="D62" t="s">
        <v>75</v>
      </c>
      <c r="E62" t="s">
        <v>75</v>
      </c>
      <c r="F62" t="s">
        <v>75</v>
      </c>
      <c r="G62" t="s">
        <v>75</v>
      </c>
      <c r="H62" t="s">
        <v>75</v>
      </c>
      <c r="I62" t="s">
        <v>75</v>
      </c>
      <c r="J62">
        <v>3.0048000000000002E-3</v>
      </c>
      <c r="K62">
        <v>-2.4916999999999999E-3</v>
      </c>
      <c r="L62">
        <v>3.7258E-3</v>
      </c>
      <c r="M62" t="s">
        <v>75</v>
      </c>
      <c r="N62">
        <v>1.58312E-2</v>
      </c>
      <c r="O62" t="s">
        <v>75</v>
      </c>
      <c r="P62" t="s">
        <v>75</v>
      </c>
      <c r="Q62" t="s">
        <v>75</v>
      </c>
      <c r="R62">
        <v>-2.1115000000000001E-3</v>
      </c>
      <c r="S62" s="85">
        <v>1.3546179026065808E-2</v>
      </c>
    </row>
    <row r="63" spans="1:19" x14ac:dyDescent="0.25">
      <c r="A63" s="79">
        <v>38411</v>
      </c>
      <c r="B63" t="s">
        <v>75</v>
      </c>
      <c r="C63" t="s">
        <v>75</v>
      </c>
      <c r="D63" t="s">
        <v>75</v>
      </c>
      <c r="E63" t="s">
        <v>75</v>
      </c>
      <c r="F63" t="s">
        <v>75</v>
      </c>
      <c r="G63" t="s">
        <v>75</v>
      </c>
      <c r="H63" t="s">
        <v>75</v>
      </c>
      <c r="I63" t="s">
        <v>75</v>
      </c>
      <c r="J63">
        <v>3.6118999999999998E-2</v>
      </c>
      <c r="K63">
        <v>2.6356000000000001E-2</v>
      </c>
      <c r="L63">
        <v>6.2731999999999996E-2</v>
      </c>
      <c r="M63" t="s">
        <v>75</v>
      </c>
      <c r="N63">
        <v>3.3908800000000003E-2</v>
      </c>
      <c r="O63" t="s">
        <v>75</v>
      </c>
      <c r="P63" t="s">
        <v>75</v>
      </c>
      <c r="Q63" t="s">
        <v>75</v>
      </c>
      <c r="R63">
        <v>2.9567299999999998E-2</v>
      </c>
      <c r="S63" s="85">
        <v>5.455302067325607E-2</v>
      </c>
    </row>
    <row r="64" spans="1:19" x14ac:dyDescent="0.25">
      <c r="A64" s="79">
        <v>38442</v>
      </c>
      <c r="B64" t="s">
        <v>75</v>
      </c>
      <c r="C64" t="s">
        <v>75</v>
      </c>
      <c r="D64" t="s">
        <v>75</v>
      </c>
      <c r="E64" t="s">
        <v>75</v>
      </c>
      <c r="F64" t="s">
        <v>75</v>
      </c>
      <c r="G64" t="s">
        <v>75</v>
      </c>
      <c r="H64" t="s">
        <v>75</v>
      </c>
      <c r="I64" t="s">
        <v>75</v>
      </c>
      <c r="J64">
        <v>-9.0013999999999997E-3</v>
      </c>
      <c r="K64">
        <v>-3.0248799999999999E-2</v>
      </c>
      <c r="L64">
        <v>8.4527000000000005E-3</v>
      </c>
      <c r="M64" t="s">
        <v>75</v>
      </c>
      <c r="N64">
        <v>-1.31714E-2</v>
      </c>
      <c r="O64" t="s">
        <v>75</v>
      </c>
      <c r="P64" t="s">
        <v>75</v>
      </c>
      <c r="Q64" t="s">
        <v>75</v>
      </c>
      <c r="R64">
        <v>-2.2120099999999997E-2</v>
      </c>
      <c r="S64" s="85">
        <v>-8.7415939076614935E-3</v>
      </c>
    </row>
    <row r="65" spans="1:19" x14ac:dyDescent="0.25">
      <c r="A65" s="79">
        <v>38472</v>
      </c>
      <c r="B65" t="s">
        <v>75</v>
      </c>
      <c r="C65" t="s">
        <v>75</v>
      </c>
      <c r="D65" t="s">
        <v>75</v>
      </c>
      <c r="E65" t="s">
        <v>75</v>
      </c>
      <c r="F65" t="s">
        <v>75</v>
      </c>
      <c r="G65" t="s">
        <v>75</v>
      </c>
      <c r="H65" t="s">
        <v>75</v>
      </c>
      <c r="I65" t="s">
        <v>75</v>
      </c>
      <c r="J65">
        <v>-3.8840899999999998E-2</v>
      </c>
      <c r="K65">
        <v>-2.2843700000000002E-2</v>
      </c>
      <c r="L65">
        <v>-6.8605600000000003E-2</v>
      </c>
      <c r="M65" t="s">
        <v>75</v>
      </c>
      <c r="N65">
        <v>-3.3454499999999998E-2</v>
      </c>
      <c r="O65" t="s">
        <v>75</v>
      </c>
      <c r="P65" t="s">
        <v>75</v>
      </c>
      <c r="Q65" t="s">
        <v>75</v>
      </c>
      <c r="R65">
        <v>-3.2577700000000001E-2</v>
      </c>
      <c r="S65" s="85">
        <v>-5.1706535995909575E-2</v>
      </c>
    </row>
    <row r="66" spans="1:19" x14ac:dyDescent="0.25">
      <c r="A66" s="79">
        <v>38503</v>
      </c>
      <c r="B66" t="s">
        <v>75</v>
      </c>
      <c r="C66" t="s">
        <v>75</v>
      </c>
      <c r="D66" t="s">
        <v>75</v>
      </c>
      <c r="E66" t="s">
        <v>75</v>
      </c>
      <c r="F66" t="s">
        <v>75</v>
      </c>
      <c r="G66" t="s">
        <v>75</v>
      </c>
      <c r="H66" t="s">
        <v>75</v>
      </c>
      <c r="I66" t="s">
        <v>75</v>
      </c>
      <c r="J66">
        <v>7.2371499999999991E-2</v>
      </c>
      <c r="K66">
        <v>7.7261800000000005E-2</v>
      </c>
      <c r="L66">
        <v>0.13231669999999998</v>
      </c>
      <c r="M66" t="s">
        <v>75</v>
      </c>
      <c r="N66">
        <v>0.108919</v>
      </c>
      <c r="O66" t="s">
        <v>75</v>
      </c>
      <c r="P66" t="s">
        <v>75</v>
      </c>
      <c r="Q66" t="s">
        <v>75</v>
      </c>
      <c r="R66">
        <v>6.8280000000000007E-2</v>
      </c>
      <c r="S66" s="85">
        <v>9.8416909877356185E-2</v>
      </c>
    </row>
    <row r="67" spans="1:19" x14ac:dyDescent="0.25">
      <c r="A67" s="79">
        <v>38533</v>
      </c>
      <c r="B67" t="s">
        <v>75</v>
      </c>
      <c r="C67" t="s">
        <v>75</v>
      </c>
      <c r="D67" t="s">
        <v>75</v>
      </c>
      <c r="E67" t="s">
        <v>75</v>
      </c>
      <c r="F67" t="s">
        <v>75</v>
      </c>
      <c r="G67" t="s">
        <v>75</v>
      </c>
      <c r="H67" t="s">
        <v>75</v>
      </c>
      <c r="I67" t="s">
        <v>75</v>
      </c>
      <c r="J67">
        <v>2.4753400000000002E-2</v>
      </c>
      <c r="K67">
        <v>1.60082E-2</v>
      </c>
      <c r="L67">
        <v>2.6605900000000002E-2</v>
      </c>
      <c r="M67" t="s">
        <v>75</v>
      </c>
      <c r="N67">
        <v>2.29164E-2</v>
      </c>
      <c r="O67" t="s">
        <v>75</v>
      </c>
      <c r="P67" t="s">
        <v>75</v>
      </c>
      <c r="Q67" t="s">
        <v>75</v>
      </c>
      <c r="R67">
        <v>2.7238399999999999E-2</v>
      </c>
      <c r="S67" s="85">
        <v>2.9580651886197185E-2</v>
      </c>
    </row>
    <row r="68" spans="1:19" x14ac:dyDescent="0.25">
      <c r="A68" s="79">
        <v>38564</v>
      </c>
      <c r="B68" t="s">
        <v>75</v>
      </c>
      <c r="C68" t="s">
        <v>75</v>
      </c>
      <c r="D68" t="s">
        <v>75</v>
      </c>
      <c r="E68" t="s">
        <v>75</v>
      </c>
      <c r="F68" t="s">
        <v>75</v>
      </c>
      <c r="G68" t="s">
        <v>75</v>
      </c>
      <c r="H68" t="s">
        <v>75</v>
      </c>
      <c r="I68" t="s">
        <v>75</v>
      </c>
      <c r="J68">
        <v>8.1514900000000001E-2</v>
      </c>
      <c r="K68">
        <v>9.1374899999999995E-2</v>
      </c>
      <c r="L68">
        <v>4.50804E-2</v>
      </c>
      <c r="M68" t="s">
        <v>75</v>
      </c>
      <c r="N68">
        <v>7.3485599999999998E-2</v>
      </c>
      <c r="O68" t="s">
        <v>75</v>
      </c>
      <c r="P68" t="s">
        <v>75</v>
      </c>
      <c r="Q68" t="s">
        <v>75</v>
      </c>
      <c r="R68">
        <v>8.20163E-2</v>
      </c>
      <c r="S68" s="85">
        <v>7.1709499697071077E-2</v>
      </c>
    </row>
    <row r="69" spans="1:19" x14ac:dyDescent="0.25">
      <c r="A69" s="79">
        <v>38595</v>
      </c>
      <c r="B69" t="s">
        <v>75</v>
      </c>
      <c r="C69" t="s">
        <v>75</v>
      </c>
      <c r="D69" t="s">
        <v>75</v>
      </c>
      <c r="E69" t="s">
        <v>75</v>
      </c>
      <c r="F69" t="s">
        <v>75</v>
      </c>
      <c r="G69" t="s">
        <v>75</v>
      </c>
      <c r="H69" t="s">
        <v>75</v>
      </c>
      <c r="I69" t="s">
        <v>75</v>
      </c>
      <c r="J69">
        <v>1.30954E-2</v>
      </c>
      <c r="K69">
        <v>4.6952000000000001E-3</v>
      </c>
      <c r="L69">
        <v>1.4337599999999999E-2</v>
      </c>
      <c r="M69" t="s">
        <v>75</v>
      </c>
      <c r="N69">
        <v>1.5563E-2</v>
      </c>
      <c r="O69" t="s">
        <v>75</v>
      </c>
      <c r="P69" t="s">
        <v>75</v>
      </c>
      <c r="Q69" t="s">
        <v>75</v>
      </c>
      <c r="R69">
        <v>1.52861E-2</v>
      </c>
      <c r="S69" s="85">
        <v>2.0536076849291929E-2</v>
      </c>
    </row>
    <row r="70" spans="1:19" x14ac:dyDescent="0.25">
      <c r="A70" s="79">
        <v>38625</v>
      </c>
      <c r="B70" t="s">
        <v>75</v>
      </c>
      <c r="C70" t="s">
        <v>75</v>
      </c>
      <c r="D70" t="s">
        <v>75</v>
      </c>
      <c r="E70" t="s">
        <v>75</v>
      </c>
      <c r="F70" t="s">
        <v>75</v>
      </c>
      <c r="G70" t="s">
        <v>75</v>
      </c>
      <c r="H70" t="s">
        <v>75</v>
      </c>
      <c r="I70" t="s">
        <v>75</v>
      </c>
      <c r="J70">
        <v>6.1901599999999994E-2</v>
      </c>
      <c r="K70">
        <v>5.9748400000000007E-2</v>
      </c>
      <c r="L70">
        <v>0.13892260000000001</v>
      </c>
      <c r="M70" t="s">
        <v>75</v>
      </c>
      <c r="N70">
        <v>6.7073499999999994E-2</v>
      </c>
      <c r="O70" t="s">
        <v>75</v>
      </c>
      <c r="P70" t="s">
        <v>75</v>
      </c>
      <c r="Q70" t="s">
        <v>75</v>
      </c>
      <c r="R70">
        <v>7.0308800000000005E-2</v>
      </c>
      <c r="S70" s="85">
        <v>9.9787927048383462E-2</v>
      </c>
    </row>
    <row r="71" spans="1:19" x14ac:dyDescent="0.25">
      <c r="A71" s="79">
        <v>38656</v>
      </c>
      <c r="B71" t="s">
        <v>75</v>
      </c>
      <c r="C71" t="s">
        <v>75</v>
      </c>
      <c r="D71" t="s">
        <v>75</v>
      </c>
      <c r="E71" t="s">
        <v>75</v>
      </c>
      <c r="F71" t="s">
        <v>75</v>
      </c>
      <c r="G71" t="s">
        <v>75</v>
      </c>
      <c r="H71" t="s">
        <v>75</v>
      </c>
      <c r="I71" t="s">
        <v>75</v>
      </c>
      <c r="J71">
        <v>-1.6167499999999998E-2</v>
      </c>
      <c r="K71">
        <v>-2.955E-2</v>
      </c>
      <c r="L71">
        <v>-2.43092E-2</v>
      </c>
      <c r="M71" t="s">
        <v>75</v>
      </c>
      <c r="N71">
        <v>-1.50329E-2</v>
      </c>
      <c r="O71" t="s">
        <v>75</v>
      </c>
      <c r="P71" t="s">
        <v>75</v>
      </c>
      <c r="Q71" t="s">
        <v>75</v>
      </c>
      <c r="R71">
        <v>-2.1276299999999998E-2</v>
      </c>
      <c r="S71" s="85">
        <v>-2.3743501876081541E-2</v>
      </c>
    </row>
    <row r="72" spans="1:19" x14ac:dyDescent="0.25">
      <c r="A72" s="79">
        <v>38686</v>
      </c>
      <c r="B72" t="s">
        <v>75</v>
      </c>
      <c r="C72" t="s">
        <v>75</v>
      </c>
      <c r="D72" t="s">
        <v>75</v>
      </c>
      <c r="E72" t="s">
        <v>75</v>
      </c>
      <c r="F72" t="s">
        <v>75</v>
      </c>
      <c r="G72" t="s">
        <v>75</v>
      </c>
      <c r="H72" t="s">
        <v>75</v>
      </c>
      <c r="I72" t="s">
        <v>75</v>
      </c>
      <c r="J72">
        <v>3.1989799999999999E-2</v>
      </c>
      <c r="K72">
        <v>3.9835200000000001E-2</v>
      </c>
      <c r="L72">
        <v>4.45143E-2</v>
      </c>
      <c r="M72" t="s">
        <v>75</v>
      </c>
      <c r="N72">
        <v>4.9368600000000006E-2</v>
      </c>
      <c r="O72" t="s">
        <v>75</v>
      </c>
      <c r="P72" t="s">
        <v>75</v>
      </c>
      <c r="Q72" t="s">
        <v>75</v>
      </c>
      <c r="R72">
        <v>2.3205399999999998E-2</v>
      </c>
      <c r="S72" s="85">
        <v>2.1413326384176035E-2</v>
      </c>
    </row>
    <row r="73" spans="1:19" x14ac:dyDescent="0.25">
      <c r="A73" s="79">
        <v>38717</v>
      </c>
      <c r="B73" t="s">
        <v>75</v>
      </c>
      <c r="C73" t="s">
        <v>75</v>
      </c>
      <c r="D73" t="s">
        <v>75</v>
      </c>
      <c r="E73" t="s">
        <v>75</v>
      </c>
      <c r="F73" t="s">
        <v>75</v>
      </c>
      <c r="G73" t="s">
        <v>75</v>
      </c>
      <c r="H73" t="s">
        <v>75</v>
      </c>
      <c r="I73" t="s">
        <v>75</v>
      </c>
      <c r="J73">
        <v>6.3549599999999998E-2</v>
      </c>
      <c r="K73">
        <v>5.8362299999999999E-2</v>
      </c>
      <c r="L73">
        <v>5.8196000000000005E-2</v>
      </c>
      <c r="M73" t="s">
        <v>75</v>
      </c>
      <c r="N73">
        <v>7.1702600000000005E-2</v>
      </c>
      <c r="O73" t="s">
        <v>75</v>
      </c>
      <c r="P73" t="s">
        <v>75</v>
      </c>
      <c r="Q73" t="s">
        <v>75</v>
      </c>
      <c r="R73">
        <v>7.4845599999999998E-2</v>
      </c>
      <c r="S73" s="85">
        <v>8.046546281703848E-2</v>
      </c>
    </row>
    <row r="74" spans="1:19" x14ac:dyDescent="0.25">
      <c r="A74" s="79">
        <v>38748</v>
      </c>
      <c r="B74" t="s">
        <v>75</v>
      </c>
      <c r="C74" t="s">
        <v>75</v>
      </c>
      <c r="D74" t="s">
        <v>75</v>
      </c>
      <c r="E74" t="s">
        <v>75</v>
      </c>
      <c r="F74" t="s">
        <v>75</v>
      </c>
      <c r="G74" t="s">
        <v>75</v>
      </c>
      <c r="H74" t="s">
        <v>75</v>
      </c>
      <c r="I74" t="s">
        <v>75</v>
      </c>
      <c r="J74">
        <v>8.5778800000000002E-2</v>
      </c>
      <c r="K74">
        <v>8.5590799999999995E-2</v>
      </c>
      <c r="L74">
        <v>9.3672000000000005E-2</v>
      </c>
      <c r="M74" t="s">
        <v>75</v>
      </c>
      <c r="N74">
        <v>8.8339899999999999E-2</v>
      </c>
      <c r="O74" t="s">
        <v>75</v>
      </c>
      <c r="P74" t="s">
        <v>75</v>
      </c>
      <c r="Q74" t="s">
        <v>75</v>
      </c>
      <c r="R74">
        <v>9.0314200000000011E-2</v>
      </c>
      <c r="S74" s="85">
        <v>9.2377639162996239E-2</v>
      </c>
    </row>
    <row r="75" spans="1:19" x14ac:dyDescent="0.25">
      <c r="A75" s="79">
        <v>38776</v>
      </c>
      <c r="B75" t="s">
        <v>75</v>
      </c>
      <c r="C75" t="s">
        <v>75</v>
      </c>
      <c r="D75" t="s">
        <v>75</v>
      </c>
      <c r="E75" t="s">
        <v>75</v>
      </c>
      <c r="F75" t="s">
        <v>75</v>
      </c>
      <c r="G75" t="s">
        <v>75</v>
      </c>
      <c r="H75" t="s">
        <v>75</v>
      </c>
      <c r="I75" t="s">
        <v>75</v>
      </c>
      <c r="J75">
        <v>1.1150000000000001E-3</v>
      </c>
      <c r="K75">
        <v>7.0026999999999997E-3</v>
      </c>
      <c r="L75">
        <v>-3.9288200000000002E-2</v>
      </c>
      <c r="M75" t="s">
        <v>75</v>
      </c>
      <c r="N75">
        <v>-9.5943000000000001E-3</v>
      </c>
      <c r="O75" t="s">
        <v>75</v>
      </c>
      <c r="P75" t="s">
        <v>75</v>
      </c>
      <c r="Q75" t="s">
        <v>75</v>
      </c>
      <c r="R75">
        <v>-9.5414000000000002E-3</v>
      </c>
      <c r="S75" s="85">
        <v>-3.2223379702322585E-2</v>
      </c>
    </row>
    <row r="76" spans="1:19" x14ac:dyDescent="0.25">
      <c r="A76" s="79">
        <v>38807</v>
      </c>
      <c r="B76" t="s">
        <v>75</v>
      </c>
      <c r="C76" t="s">
        <v>75</v>
      </c>
      <c r="D76" t="s">
        <v>75</v>
      </c>
      <c r="E76" t="s">
        <v>75</v>
      </c>
      <c r="F76" t="s">
        <v>75</v>
      </c>
      <c r="G76" t="s">
        <v>75</v>
      </c>
      <c r="H76" t="s">
        <v>75</v>
      </c>
      <c r="I76" t="s">
        <v>75</v>
      </c>
      <c r="J76">
        <v>4.4845200000000002E-2</v>
      </c>
      <c r="K76">
        <v>3.4593499999999999E-2</v>
      </c>
      <c r="L76">
        <v>5.7376300000000005E-2</v>
      </c>
      <c r="M76" t="s">
        <v>75</v>
      </c>
      <c r="N76">
        <v>3.9866600000000002E-2</v>
      </c>
      <c r="O76" t="s">
        <v>75</v>
      </c>
      <c r="P76" t="s">
        <v>75</v>
      </c>
      <c r="Q76" t="s">
        <v>75</v>
      </c>
      <c r="R76">
        <v>5.5741100000000002E-2</v>
      </c>
      <c r="S76" s="85">
        <v>7.1265398029453975E-2</v>
      </c>
    </row>
    <row r="77" spans="1:19" x14ac:dyDescent="0.25">
      <c r="A77" s="79">
        <v>38837</v>
      </c>
      <c r="B77" t="s">
        <v>75</v>
      </c>
      <c r="C77" t="s">
        <v>75</v>
      </c>
      <c r="D77" t="s">
        <v>75</v>
      </c>
      <c r="E77" t="s">
        <v>75</v>
      </c>
      <c r="F77" t="s">
        <v>75</v>
      </c>
      <c r="G77" t="s">
        <v>75</v>
      </c>
      <c r="H77" t="s">
        <v>75</v>
      </c>
      <c r="I77" t="s">
        <v>75</v>
      </c>
      <c r="J77">
        <v>2.84079E-2</v>
      </c>
      <c r="K77">
        <v>3.08779E-2</v>
      </c>
      <c r="L77">
        <v>3.7642599999999998E-2</v>
      </c>
      <c r="M77" t="s">
        <v>75</v>
      </c>
      <c r="N77">
        <v>1.9874099999999999E-2</v>
      </c>
      <c r="O77" t="s">
        <v>75</v>
      </c>
      <c r="P77" t="s">
        <v>75</v>
      </c>
      <c r="Q77" t="s">
        <v>75</v>
      </c>
      <c r="R77">
        <v>2.5950500000000001E-2</v>
      </c>
      <c r="S77" s="85">
        <v>4.2276924309810004E-2</v>
      </c>
    </row>
    <row r="78" spans="1:19" x14ac:dyDescent="0.25">
      <c r="A78" s="79">
        <v>38868</v>
      </c>
      <c r="B78" t="s">
        <v>75</v>
      </c>
      <c r="C78" t="s">
        <v>75</v>
      </c>
      <c r="D78" t="s">
        <v>75</v>
      </c>
      <c r="E78" t="s">
        <v>75</v>
      </c>
      <c r="F78" t="s">
        <v>75</v>
      </c>
      <c r="G78" t="s">
        <v>75</v>
      </c>
      <c r="H78" t="s">
        <v>75</v>
      </c>
      <c r="I78" t="s">
        <v>75</v>
      </c>
      <c r="J78">
        <v>-3.2860500000000001E-2</v>
      </c>
      <c r="K78">
        <v>-3.0548799999999997E-2</v>
      </c>
      <c r="L78">
        <v>-1.5973999999999999E-2</v>
      </c>
      <c r="M78" t="s">
        <v>75</v>
      </c>
      <c r="N78">
        <v>-3.2193600000000003E-2</v>
      </c>
      <c r="O78" t="s">
        <v>75</v>
      </c>
      <c r="P78" t="s">
        <v>75</v>
      </c>
      <c r="Q78" t="s">
        <v>75</v>
      </c>
      <c r="R78">
        <v>-3.94732E-2</v>
      </c>
      <c r="S78" s="85">
        <v>-2.6700358156217185E-2</v>
      </c>
    </row>
    <row r="79" spans="1:19" x14ac:dyDescent="0.25">
      <c r="A79" s="79">
        <v>38898</v>
      </c>
      <c r="B79" t="s">
        <v>75</v>
      </c>
      <c r="C79" t="s">
        <v>75</v>
      </c>
      <c r="D79" t="s">
        <v>75</v>
      </c>
      <c r="E79" t="s">
        <v>75</v>
      </c>
      <c r="F79" t="s">
        <v>75</v>
      </c>
      <c r="G79" t="s">
        <v>75</v>
      </c>
      <c r="H79" t="s">
        <v>75</v>
      </c>
      <c r="I79" t="s">
        <v>75</v>
      </c>
      <c r="J79">
        <v>1.7731199999999999E-2</v>
      </c>
      <c r="K79">
        <v>-2.1269300000000001E-2</v>
      </c>
      <c r="L79">
        <v>8.5917899999999992E-2</v>
      </c>
      <c r="M79" t="s">
        <v>75</v>
      </c>
      <c r="N79">
        <v>2.6994400000000002E-2</v>
      </c>
      <c r="O79" t="s">
        <v>75</v>
      </c>
      <c r="P79" t="s">
        <v>75</v>
      </c>
      <c r="Q79" t="s">
        <v>75</v>
      </c>
      <c r="R79">
        <v>2.8925000000000001E-3</v>
      </c>
      <c r="S79" s="85">
        <v>3.3720077010740868E-2</v>
      </c>
    </row>
    <row r="80" spans="1:19" x14ac:dyDescent="0.25">
      <c r="A80" s="79">
        <v>38929</v>
      </c>
      <c r="B80" t="s">
        <v>75</v>
      </c>
      <c r="C80" t="s">
        <v>75</v>
      </c>
      <c r="D80" t="s">
        <v>75</v>
      </c>
      <c r="E80" t="s">
        <v>75</v>
      </c>
      <c r="F80" t="s">
        <v>75</v>
      </c>
      <c r="G80" t="s">
        <v>75</v>
      </c>
      <c r="H80" t="s">
        <v>75</v>
      </c>
      <c r="I80" t="s">
        <v>75</v>
      </c>
      <c r="J80">
        <v>-5.5361000000000004E-3</v>
      </c>
      <c r="K80">
        <v>3.0347E-3</v>
      </c>
      <c r="L80">
        <v>-1.8547899999999999E-2</v>
      </c>
      <c r="M80" t="s">
        <v>75</v>
      </c>
      <c r="N80">
        <v>-1.8273E-3</v>
      </c>
      <c r="O80" t="s">
        <v>75</v>
      </c>
      <c r="P80" t="s">
        <v>75</v>
      </c>
      <c r="Q80" t="s">
        <v>75</v>
      </c>
      <c r="R80">
        <v>-5.9179999999999996E-3</v>
      </c>
      <c r="S80" s="85">
        <v>-1.4590733820858515E-2</v>
      </c>
    </row>
    <row r="81" spans="1:19" x14ac:dyDescent="0.25">
      <c r="A81" s="79">
        <v>38960</v>
      </c>
      <c r="B81" t="s">
        <v>75</v>
      </c>
      <c r="C81" t="s">
        <v>75</v>
      </c>
      <c r="D81" t="s">
        <v>75</v>
      </c>
      <c r="E81" t="s">
        <v>75</v>
      </c>
      <c r="F81" t="s">
        <v>75</v>
      </c>
      <c r="G81" t="s">
        <v>75</v>
      </c>
      <c r="H81" t="s">
        <v>75</v>
      </c>
      <c r="I81" t="s">
        <v>75</v>
      </c>
      <c r="J81">
        <v>4.2282500000000001E-2</v>
      </c>
      <c r="K81">
        <v>4.1418900000000002E-2</v>
      </c>
      <c r="L81">
        <v>4.8952499999999996E-2</v>
      </c>
      <c r="M81" t="s">
        <v>75</v>
      </c>
      <c r="N81">
        <v>4.1136199999999998E-2</v>
      </c>
      <c r="O81" t="s">
        <v>75</v>
      </c>
      <c r="P81" t="s">
        <v>75</v>
      </c>
      <c r="Q81" t="s">
        <v>75</v>
      </c>
      <c r="R81">
        <v>4.4875699999999998E-2</v>
      </c>
      <c r="S81" s="85">
        <v>5.4429299772889017E-2</v>
      </c>
    </row>
    <row r="82" spans="1:19" x14ac:dyDescent="0.25">
      <c r="A82" s="79">
        <v>38990</v>
      </c>
      <c r="B82" t="s">
        <v>75</v>
      </c>
      <c r="C82" t="s">
        <v>75</v>
      </c>
      <c r="D82" t="s">
        <v>75</v>
      </c>
      <c r="E82" t="s">
        <v>75</v>
      </c>
      <c r="F82" t="s">
        <v>75</v>
      </c>
      <c r="G82" t="s">
        <v>75</v>
      </c>
      <c r="H82" t="s">
        <v>75</v>
      </c>
      <c r="I82" t="s">
        <v>75</v>
      </c>
      <c r="J82">
        <v>2.56668E-2</v>
      </c>
      <c r="K82">
        <v>1.3424199999999999E-2</v>
      </c>
      <c r="L82">
        <v>2.6656100000000002E-2</v>
      </c>
      <c r="M82" t="s">
        <v>75</v>
      </c>
      <c r="N82">
        <v>1.6846199999999999E-2</v>
      </c>
      <c r="O82" t="s">
        <v>75</v>
      </c>
      <c r="P82" t="s">
        <v>75</v>
      </c>
      <c r="Q82" t="s">
        <v>75</v>
      </c>
      <c r="R82">
        <v>2.1888899999999999E-2</v>
      </c>
      <c r="S82" s="85">
        <v>2.3379041542038737E-2</v>
      </c>
    </row>
    <row r="83" spans="1:19" x14ac:dyDescent="0.25">
      <c r="A83" s="79">
        <v>39021</v>
      </c>
      <c r="B83" t="s">
        <v>75</v>
      </c>
      <c r="C83" t="s">
        <v>75</v>
      </c>
      <c r="D83" t="s">
        <v>75</v>
      </c>
      <c r="E83" t="s">
        <v>75</v>
      </c>
      <c r="F83" t="s">
        <v>75</v>
      </c>
      <c r="G83" t="s">
        <v>75</v>
      </c>
      <c r="H83" t="s">
        <v>75</v>
      </c>
      <c r="I83" t="s">
        <v>75</v>
      </c>
      <c r="J83">
        <v>3.6345200000000001E-2</v>
      </c>
      <c r="K83">
        <v>3.0908099999999997E-2</v>
      </c>
      <c r="L83">
        <v>1.8452200000000002E-2</v>
      </c>
      <c r="M83" t="s">
        <v>75</v>
      </c>
      <c r="N83">
        <v>4.0226199999999997E-2</v>
      </c>
      <c r="O83" t="s">
        <v>75</v>
      </c>
      <c r="P83" t="s">
        <v>75</v>
      </c>
      <c r="Q83" t="s">
        <v>75</v>
      </c>
      <c r="R83">
        <v>4.5397400000000004E-2</v>
      </c>
      <c r="S83" s="85">
        <v>4.5724597373221432E-2</v>
      </c>
    </row>
    <row r="84" spans="1:19" x14ac:dyDescent="0.25">
      <c r="A84" s="79">
        <v>39051</v>
      </c>
      <c r="B84" t="s">
        <v>75</v>
      </c>
      <c r="C84" t="s">
        <v>75</v>
      </c>
      <c r="D84" t="s">
        <v>75</v>
      </c>
      <c r="E84" t="s">
        <v>75</v>
      </c>
      <c r="F84" t="s">
        <v>75</v>
      </c>
      <c r="G84" t="s">
        <v>75</v>
      </c>
      <c r="H84" t="s">
        <v>75</v>
      </c>
      <c r="I84" t="s">
        <v>75</v>
      </c>
      <c r="J84">
        <v>3.7657699999999995E-2</v>
      </c>
      <c r="K84">
        <v>2.8671000000000002E-2</v>
      </c>
      <c r="L84">
        <v>3.8013499999999999E-2</v>
      </c>
      <c r="M84" t="s">
        <v>75</v>
      </c>
      <c r="N84">
        <v>4.3040799999999997E-2</v>
      </c>
      <c r="O84" t="s">
        <v>75</v>
      </c>
      <c r="P84" t="s">
        <v>75</v>
      </c>
      <c r="Q84" t="s">
        <v>75</v>
      </c>
      <c r="R84">
        <v>3.6719799999999997E-2</v>
      </c>
      <c r="S84" s="85">
        <v>2.6750615694987712E-2</v>
      </c>
    </row>
    <row r="85" spans="1:19" x14ac:dyDescent="0.25">
      <c r="A85" s="79">
        <v>39082</v>
      </c>
      <c r="B85" t="s">
        <v>75</v>
      </c>
      <c r="C85" t="s">
        <v>75</v>
      </c>
      <c r="D85" t="s">
        <v>75</v>
      </c>
      <c r="E85" t="s">
        <v>75</v>
      </c>
      <c r="F85" t="s">
        <v>75</v>
      </c>
      <c r="G85" t="s">
        <v>75</v>
      </c>
      <c r="H85" t="s">
        <v>75</v>
      </c>
      <c r="I85" t="s">
        <v>75</v>
      </c>
      <c r="J85">
        <v>5.5178000000000005E-2</v>
      </c>
      <c r="K85">
        <v>5.1020700000000002E-2</v>
      </c>
      <c r="L85">
        <v>3.8771300000000002E-2</v>
      </c>
      <c r="M85" t="s">
        <v>75</v>
      </c>
      <c r="N85">
        <v>7.0292999999999994E-2</v>
      </c>
      <c r="O85" t="s">
        <v>75</v>
      </c>
      <c r="P85" t="s">
        <v>75</v>
      </c>
      <c r="Q85" t="s">
        <v>75</v>
      </c>
      <c r="R85">
        <v>4.7829099999999999E-2</v>
      </c>
      <c r="S85" s="85">
        <v>4.1578097866426189E-2</v>
      </c>
    </row>
    <row r="86" spans="1:19" x14ac:dyDescent="0.25">
      <c r="A86" s="79">
        <v>39113</v>
      </c>
      <c r="B86" t="s">
        <v>75</v>
      </c>
      <c r="C86" t="s">
        <v>75</v>
      </c>
      <c r="D86" t="s">
        <v>75</v>
      </c>
      <c r="E86" t="s">
        <v>75</v>
      </c>
      <c r="F86" t="s">
        <v>75</v>
      </c>
      <c r="G86" t="s">
        <v>75</v>
      </c>
      <c r="H86" t="s">
        <v>75</v>
      </c>
      <c r="I86" t="s">
        <v>75</v>
      </c>
      <c r="J86">
        <v>3.0164E-2</v>
      </c>
      <c r="K86">
        <v>2.90318E-2</v>
      </c>
      <c r="L86">
        <v>2.36496E-2</v>
      </c>
      <c r="M86" t="s">
        <v>75</v>
      </c>
      <c r="N86">
        <v>3.3508799999999998E-2</v>
      </c>
      <c r="O86" t="s">
        <v>75</v>
      </c>
      <c r="P86" t="s">
        <v>75</v>
      </c>
      <c r="Q86" t="s">
        <v>75</v>
      </c>
      <c r="R86">
        <v>3.0723799999999999E-2</v>
      </c>
      <c r="S86" s="85">
        <v>2.2324112320248668E-2</v>
      </c>
    </row>
    <row r="87" spans="1:19" x14ac:dyDescent="0.25">
      <c r="A87" s="79">
        <v>39141</v>
      </c>
      <c r="B87" t="s">
        <v>75</v>
      </c>
      <c r="C87" t="s">
        <v>75</v>
      </c>
      <c r="D87" t="s">
        <v>75</v>
      </c>
      <c r="E87" t="s">
        <v>75</v>
      </c>
      <c r="F87" t="s">
        <v>75</v>
      </c>
      <c r="G87" t="s">
        <v>75</v>
      </c>
      <c r="H87" t="s">
        <v>75</v>
      </c>
      <c r="I87" t="s">
        <v>75</v>
      </c>
      <c r="J87">
        <v>3.9725999999999997E-3</v>
      </c>
      <c r="K87">
        <v>3.5912300000000001E-2</v>
      </c>
      <c r="L87">
        <v>6.1565999999999999E-3</v>
      </c>
      <c r="M87" t="s">
        <v>75</v>
      </c>
      <c r="N87">
        <v>1.6399300000000002E-2</v>
      </c>
      <c r="O87" t="s">
        <v>75</v>
      </c>
      <c r="P87" t="s">
        <v>75</v>
      </c>
      <c r="Q87" t="s">
        <v>75</v>
      </c>
      <c r="R87">
        <v>1.4995400000000001E-2</v>
      </c>
      <c r="S87" s="85">
        <v>1.5012694410725613E-2</v>
      </c>
    </row>
    <row r="88" spans="1:19" x14ac:dyDescent="0.25">
      <c r="A88" s="79">
        <v>39172</v>
      </c>
      <c r="B88" t="s">
        <v>75</v>
      </c>
      <c r="C88" t="s">
        <v>75</v>
      </c>
      <c r="D88" t="s">
        <v>75</v>
      </c>
      <c r="E88" t="s">
        <v>75</v>
      </c>
      <c r="F88" t="s">
        <v>75</v>
      </c>
      <c r="G88" t="s">
        <v>75</v>
      </c>
      <c r="H88" t="s">
        <v>75</v>
      </c>
      <c r="I88" t="s">
        <v>75</v>
      </c>
      <c r="J88">
        <v>5.1106999999999993E-2</v>
      </c>
      <c r="K88">
        <v>2.9314699999999999E-2</v>
      </c>
      <c r="L88">
        <v>4.8779599999999999E-2</v>
      </c>
      <c r="M88" t="s">
        <v>75</v>
      </c>
      <c r="N88">
        <v>5.6347300000000003E-2</v>
      </c>
      <c r="O88" t="s">
        <v>75</v>
      </c>
      <c r="P88" t="s">
        <v>75</v>
      </c>
      <c r="Q88" t="s">
        <v>75</v>
      </c>
      <c r="R88">
        <v>4.1559100000000002E-2</v>
      </c>
      <c r="S88" s="85">
        <v>6.3739565956519639E-2</v>
      </c>
    </row>
    <row r="89" spans="1:19" x14ac:dyDescent="0.25">
      <c r="A89" s="79">
        <v>39202</v>
      </c>
      <c r="B89" t="s">
        <v>75</v>
      </c>
      <c r="C89" t="s">
        <v>75</v>
      </c>
      <c r="D89" t="s">
        <v>75</v>
      </c>
      <c r="E89" t="s">
        <v>75</v>
      </c>
      <c r="F89" t="s">
        <v>75</v>
      </c>
      <c r="G89" t="s">
        <v>75</v>
      </c>
      <c r="H89" t="s">
        <v>75</v>
      </c>
      <c r="I89" t="s">
        <v>75</v>
      </c>
      <c r="J89">
        <v>3.5719399999999998E-2</v>
      </c>
      <c r="K89">
        <v>5.2567799999999998E-2</v>
      </c>
      <c r="L89">
        <v>3.4121100000000001E-2</v>
      </c>
      <c r="M89" t="s">
        <v>75</v>
      </c>
      <c r="N89">
        <v>3.4145399999999999E-2</v>
      </c>
      <c r="O89" t="s">
        <v>75</v>
      </c>
      <c r="P89" t="s">
        <v>75</v>
      </c>
      <c r="Q89" t="s">
        <v>75</v>
      </c>
      <c r="R89">
        <v>3.7900700000000002E-2</v>
      </c>
      <c r="S89" s="85">
        <v>3.478731502574095E-2</v>
      </c>
    </row>
    <row r="90" spans="1:19" x14ac:dyDescent="0.25">
      <c r="A90" s="79">
        <v>39233</v>
      </c>
      <c r="B90" t="s">
        <v>75</v>
      </c>
      <c r="C90" t="s">
        <v>75</v>
      </c>
      <c r="D90" t="s">
        <v>75</v>
      </c>
      <c r="E90" t="s">
        <v>75</v>
      </c>
      <c r="F90" t="s">
        <v>75</v>
      </c>
      <c r="G90" t="s">
        <v>75</v>
      </c>
      <c r="H90" t="s">
        <v>75</v>
      </c>
      <c r="I90" t="s">
        <v>75</v>
      </c>
      <c r="J90">
        <v>1.34427E-2</v>
      </c>
      <c r="K90">
        <v>1.9454800000000001E-2</v>
      </c>
      <c r="L90">
        <v>1.2297899999999999E-2</v>
      </c>
      <c r="M90" t="s">
        <v>75</v>
      </c>
      <c r="N90">
        <v>8.8050000000000003E-3</v>
      </c>
      <c r="O90" t="s">
        <v>75</v>
      </c>
      <c r="P90" t="s">
        <v>75</v>
      </c>
      <c r="Q90" t="s">
        <v>75</v>
      </c>
      <c r="R90">
        <v>1.0273000000000001E-2</v>
      </c>
      <c r="S90" s="85">
        <v>1.7489527933512106E-2</v>
      </c>
    </row>
    <row r="91" spans="1:19" x14ac:dyDescent="0.25">
      <c r="A91" s="79">
        <v>39263</v>
      </c>
      <c r="B91" t="s">
        <v>75</v>
      </c>
      <c r="C91" t="s">
        <v>75</v>
      </c>
      <c r="D91" t="s">
        <v>75</v>
      </c>
      <c r="E91" t="s">
        <v>75</v>
      </c>
      <c r="F91" t="s">
        <v>75</v>
      </c>
      <c r="G91" t="s">
        <v>75</v>
      </c>
      <c r="H91" t="s">
        <v>75</v>
      </c>
      <c r="I91" t="s">
        <v>75</v>
      </c>
      <c r="J91">
        <v>-1.8534499999999999E-2</v>
      </c>
      <c r="K91">
        <v>-1.3910899999999999E-2</v>
      </c>
      <c r="L91">
        <v>5.0100000000000003E-4</v>
      </c>
      <c r="M91" t="s">
        <v>75</v>
      </c>
      <c r="N91">
        <v>-2.5989100000000001E-2</v>
      </c>
      <c r="O91" t="s">
        <v>75</v>
      </c>
      <c r="P91" t="s">
        <v>75</v>
      </c>
      <c r="Q91" t="s">
        <v>75</v>
      </c>
      <c r="R91">
        <v>-2.2077900000000001E-2</v>
      </c>
      <c r="S91" s="85">
        <v>-9.500739535184044E-3</v>
      </c>
    </row>
    <row r="92" spans="1:19" x14ac:dyDescent="0.25">
      <c r="A92" s="79">
        <v>39294</v>
      </c>
      <c r="B92" t="s">
        <v>75</v>
      </c>
      <c r="C92" t="s">
        <v>75</v>
      </c>
      <c r="D92" t="s">
        <v>75</v>
      </c>
      <c r="E92" t="s">
        <v>75</v>
      </c>
      <c r="F92" t="s">
        <v>75</v>
      </c>
      <c r="G92" t="s">
        <v>75</v>
      </c>
      <c r="H92" t="s">
        <v>75</v>
      </c>
      <c r="I92" t="s">
        <v>75</v>
      </c>
      <c r="J92">
        <v>-8.8099999999999995E-4</v>
      </c>
      <c r="K92">
        <v>-1.2019E-2</v>
      </c>
      <c r="L92">
        <v>1.44736E-2</v>
      </c>
      <c r="M92" t="s">
        <v>75</v>
      </c>
      <c r="N92">
        <v>1.15383E-2</v>
      </c>
      <c r="O92" t="s">
        <v>75</v>
      </c>
      <c r="P92" t="s">
        <v>75</v>
      </c>
      <c r="Q92" t="s">
        <v>75</v>
      </c>
      <c r="R92">
        <v>-4.238E-4</v>
      </c>
      <c r="S92" s="85">
        <v>9.5783513753597838E-3</v>
      </c>
    </row>
    <row r="93" spans="1:19" x14ac:dyDescent="0.25">
      <c r="A93" s="79">
        <v>39325</v>
      </c>
      <c r="B93" t="s">
        <v>75</v>
      </c>
      <c r="C93" t="s">
        <v>75</v>
      </c>
      <c r="D93" t="s">
        <v>75</v>
      </c>
      <c r="E93" t="s">
        <v>75</v>
      </c>
      <c r="F93" t="s">
        <v>75</v>
      </c>
      <c r="G93" t="s">
        <v>75</v>
      </c>
      <c r="H93" t="s">
        <v>75</v>
      </c>
      <c r="I93" t="s">
        <v>75</v>
      </c>
      <c r="J93">
        <v>1.3464000000000002E-3</v>
      </c>
      <c r="K93">
        <v>-1.4176E-3</v>
      </c>
      <c r="L93">
        <v>1.23269E-2</v>
      </c>
      <c r="M93" t="s">
        <v>75</v>
      </c>
      <c r="N93">
        <v>-5.1536000000000004E-3</v>
      </c>
      <c r="O93" t="s">
        <v>75</v>
      </c>
      <c r="P93" t="s">
        <v>75</v>
      </c>
      <c r="Q93" t="s">
        <v>75</v>
      </c>
      <c r="R93">
        <v>2.4028000000000001E-3</v>
      </c>
      <c r="S93" s="85">
        <v>6.72509936075949E-3</v>
      </c>
    </row>
    <row r="94" spans="1:19" x14ac:dyDescent="0.25">
      <c r="A94" s="79">
        <v>39355</v>
      </c>
      <c r="B94" t="s">
        <v>75</v>
      </c>
      <c r="C94" t="s">
        <v>75</v>
      </c>
      <c r="D94" t="s">
        <v>75</v>
      </c>
      <c r="E94" t="s">
        <v>75</v>
      </c>
      <c r="F94" t="s">
        <v>75</v>
      </c>
      <c r="G94" t="s">
        <v>75</v>
      </c>
      <c r="H94" t="s">
        <v>75</v>
      </c>
      <c r="I94" t="s">
        <v>75</v>
      </c>
      <c r="J94">
        <v>4.15552E-2</v>
      </c>
      <c r="K94">
        <v>6.7029699999999998E-2</v>
      </c>
      <c r="L94">
        <v>6.3920500000000005E-2</v>
      </c>
      <c r="M94" t="s">
        <v>75</v>
      </c>
      <c r="N94">
        <v>4.6969999999999998E-2</v>
      </c>
      <c r="O94" t="s">
        <v>75</v>
      </c>
      <c r="P94" t="s">
        <v>75</v>
      </c>
      <c r="Q94" t="s">
        <v>75</v>
      </c>
      <c r="R94">
        <v>2.15166E-2</v>
      </c>
      <c r="S94" s="85">
        <v>4.9940570241314042E-2</v>
      </c>
    </row>
    <row r="95" spans="1:19" x14ac:dyDescent="0.25">
      <c r="A95" s="79">
        <v>39386</v>
      </c>
      <c r="B95" t="s">
        <v>75</v>
      </c>
      <c r="C95" t="s">
        <v>75</v>
      </c>
      <c r="D95" t="s">
        <v>75</v>
      </c>
      <c r="E95" t="s">
        <v>75</v>
      </c>
      <c r="F95" t="s">
        <v>75</v>
      </c>
      <c r="G95" t="s">
        <v>75</v>
      </c>
      <c r="H95" t="s">
        <v>75</v>
      </c>
      <c r="I95" t="s">
        <v>75</v>
      </c>
      <c r="J95">
        <v>4.2438700000000003E-2</v>
      </c>
      <c r="K95">
        <v>5.2611199999999997E-2</v>
      </c>
      <c r="L95">
        <v>3.3297800000000002E-2</v>
      </c>
      <c r="M95" t="s">
        <v>75</v>
      </c>
      <c r="N95">
        <v>5.3284900000000003E-2</v>
      </c>
      <c r="O95" t="s">
        <v>75</v>
      </c>
      <c r="P95" t="s">
        <v>75</v>
      </c>
      <c r="Q95" t="s">
        <v>75</v>
      </c>
      <c r="R95">
        <v>5.4242699999999998E-2</v>
      </c>
      <c r="S95" s="85">
        <v>4.7938450856202186E-2</v>
      </c>
    </row>
    <row r="96" spans="1:19" x14ac:dyDescent="0.25">
      <c r="A96" s="79">
        <v>39416</v>
      </c>
      <c r="B96" t="s">
        <v>75</v>
      </c>
      <c r="C96" t="s">
        <v>75</v>
      </c>
      <c r="D96" t="s">
        <v>75</v>
      </c>
      <c r="E96" t="s">
        <v>75</v>
      </c>
      <c r="F96" t="s">
        <v>75</v>
      </c>
      <c r="G96" t="s">
        <v>75</v>
      </c>
      <c r="H96" t="s">
        <v>75</v>
      </c>
      <c r="I96" t="s">
        <v>75</v>
      </c>
      <c r="J96">
        <v>-2.3825500000000003E-2</v>
      </c>
      <c r="K96">
        <v>-4.1432999999999998E-2</v>
      </c>
      <c r="L96">
        <v>-2.6226000000000001E-3</v>
      </c>
      <c r="M96" t="s">
        <v>75</v>
      </c>
      <c r="N96">
        <v>-2.1356799999999999E-2</v>
      </c>
      <c r="O96" t="s">
        <v>75</v>
      </c>
      <c r="P96" t="s">
        <v>75</v>
      </c>
      <c r="Q96" t="s">
        <v>75</v>
      </c>
      <c r="R96">
        <v>-4.1334999999999997E-2</v>
      </c>
      <c r="S96" s="85">
        <v>-3.190587980311177E-2</v>
      </c>
    </row>
    <row r="97" spans="1:19" x14ac:dyDescent="0.25">
      <c r="A97" s="79">
        <v>39447</v>
      </c>
      <c r="B97" t="s">
        <v>75</v>
      </c>
      <c r="C97" t="s">
        <v>75</v>
      </c>
      <c r="D97" t="s">
        <v>75</v>
      </c>
      <c r="E97" t="s">
        <v>75</v>
      </c>
      <c r="F97" t="s">
        <v>75</v>
      </c>
      <c r="G97" t="s">
        <v>75</v>
      </c>
      <c r="H97" t="s">
        <v>75</v>
      </c>
      <c r="I97" t="s">
        <v>75</v>
      </c>
      <c r="J97">
        <v>-4.2550400000000002E-2</v>
      </c>
      <c r="K97">
        <v>1.2082599999999999E-2</v>
      </c>
      <c r="L97">
        <v>-4.0421800000000001E-2</v>
      </c>
      <c r="M97" t="s">
        <v>75</v>
      </c>
      <c r="N97">
        <v>-3.66082E-2</v>
      </c>
      <c r="O97" t="s">
        <v>75</v>
      </c>
      <c r="P97" t="s">
        <v>75</v>
      </c>
      <c r="Q97" t="s">
        <v>75</v>
      </c>
      <c r="R97">
        <v>-2.8055199999999999E-2</v>
      </c>
      <c r="S97" s="85">
        <v>-4.3563800281215981E-2</v>
      </c>
    </row>
    <row r="98" spans="1:19" x14ac:dyDescent="0.25">
      <c r="A98" s="79">
        <v>39478</v>
      </c>
      <c r="B98" t="s">
        <v>75</v>
      </c>
      <c r="C98" t="s">
        <v>75</v>
      </c>
      <c r="D98" t="s">
        <v>75</v>
      </c>
      <c r="E98" t="s">
        <v>75</v>
      </c>
      <c r="F98" t="s">
        <v>75</v>
      </c>
      <c r="G98" t="s">
        <v>75</v>
      </c>
      <c r="H98" t="s">
        <v>75</v>
      </c>
      <c r="I98" t="s">
        <v>75</v>
      </c>
      <c r="J98">
        <v>-7.5107300000000002E-2</v>
      </c>
      <c r="K98">
        <v>-0.11329560000000001</v>
      </c>
      <c r="L98">
        <v>-2.1766999999999998E-2</v>
      </c>
      <c r="M98" t="s">
        <v>75</v>
      </c>
      <c r="N98">
        <v>-6.9808000000000009E-2</v>
      </c>
      <c r="O98" t="s">
        <v>75</v>
      </c>
      <c r="P98" t="s">
        <v>75</v>
      </c>
      <c r="Q98" t="s">
        <v>75</v>
      </c>
      <c r="R98">
        <v>-8.4012100000000006E-2</v>
      </c>
      <c r="S98" s="85">
        <v>-5.6089763321398589E-2</v>
      </c>
    </row>
    <row r="99" spans="1:19" x14ac:dyDescent="0.25">
      <c r="A99" s="79">
        <v>39507</v>
      </c>
      <c r="B99" t="s">
        <v>75</v>
      </c>
      <c r="C99" t="s">
        <v>75</v>
      </c>
      <c r="D99" t="s">
        <v>75</v>
      </c>
      <c r="E99" t="s">
        <v>75</v>
      </c>
      <c r="F99" t="s">
        <v>75</v>
      </c>
      <c r="G99" t="s">
        <v>75</v>
      </c>
      <c r="H99" t="s">
        <v>75</v>
      </c>
      <c r="I99" t="s">
        <v>75</v>
      </c>
      <c r="J99">
        <v>9.0478799999999998E-2</v>
      </c>
      <c r="K99">
        <v>0.10506489999999999</v>
      </c>
      <c r="L99">
        <v>0.1039899</v>
      </c>
      <c r="M99" t="s">
        <v>75</v>
      </c>
      <c r="N99">
        <v>8.4394200000000003E-2</v>
      </c>
      <c r="O99" t="s">
        <v>75</v>
      </c>
      <c r="P99" t="s">
        <v>75</v>
      </c>
      <c r="Q99" t="s">
        <v>75</v>
      </c>
      <c r="R99">
        <v>7.6596499999999998E-2</v>
      </c>
      <c r="S99" s="85">
        <v>0.12452457564177477</v>
      </c>
    </row>
    <row r="100" spans="1:19" x14ac:dyDescent="0.25">
      <c r="A100" s="79">
        <v>39538</v>
      </c>
      <c r="B100" t="s">
        <v>75</v>
      </c>
      <c r="C100" t="s">
        <v>75</v>
      </c>
      <c r="D100" t="s">
        <v>75</v>
      </c>
      <c r="E100" t="s">
        <v>75</v>
      </c>
      <c r="F100" t="s">
        <v>75</v>
      </c>
      <c r="G100" t="s">
        <v>75</v>
      </c>
      <c r="H100" t="s">
        <v>75</v>
      </c>
      <c r="I100" t="s">
        <v>75</v>
      </c>
      <c r="J100">
        <v>-1.4852499999999999E-2</v>
      </c>
      <c r="K100">
        <v>-8.6783999999999993E-3</v>
      </c>
      <c r="L100">
        <v>2.2023399999999999E-2</v>
      </c>
      <c r="M100" t="s">
        <v>75</v>
      </c>
      <c r="N100">
        <v>-1.0709400000000001E-2</v>
      </c>
      <c r="O100" t="s">
        <v>75</v>
      </c>
      <c r="P100" t="s">
        <v>75</v>
      </c>
      <c r="Q100" t="s">
        <v>75</v>
      </c>
      <c r="R100">
        <v>-2.8320599999999998E-2</v>
      </c>
      <c r="S100" s="85">
        <v>-3.0402438041184698E-2</v>
      </c>
    </row>
    <row r="101" spans="1:19" x14ac:dyDescent="0.25">
      <c r="A101" s="79">
        <v>39568</v>
      </c>
      <c r="B101" t="s">
        <v>75</v>
      </c>
      <c r="C101" t="s">
        <v>75</v>
      </c>
      <c r="D101" t="s">
        <v>75</v>
      </c>
      <c r="E101" t="s">
        <v>75</v>
      </c>
      <c r="F101" t="s">
        <v>75</v>
      </c>
      <c r="G101" t="s">
        <v>75</v>
      </c>
      <c r="H101" t="s">
        <v>75</v>
      </c>
      <c r="I101" t="s">
        <v>75</v>
      </c>
      <c r="J101">
        <v>1.8370399999999999E-2</v>
      </c>
      <c r="K101">
        <v>1.6021300000000002E-2</v>
      </c>
      <c r="L101">
        <v>1.6998200000000002E-2</v>
      </c>
      <c r="M101" t="s">
        <v>75</v>
      </c>
      <c r="N101">
        <v>1.09429E-2</v>
      </c>
      <c r="O101" t="s">
        <v>75</v>
      </c>
      <c r="P101" t="s">
        <v>75</v>
      </c>
      <c r="Q101" t="s">
        <v>75</v>
      </c>
      <c r="R101">
        <v>2.0316200000000003E-2</v>
      </c>
      <c r="S101" s="85">
        <v>4.1931164225045725E-2</v>
      </c>
    </row>
    <row r="102" spans="1:19" x14ac:dyDescent="0.25">
      <c r="A102" s="79">
        <v>39599</v>
      </c>
      <c r="B102" t="s">
        <v>75</v>
      </c>
      <c r="C102" t="s">
        <v>75</v>
      </c>
      <c r="D102" t="s">
        <v>75</v>
      </c>
      <c r="E102" t="s">
        <v>75</v>
      </c>
      <c r="F102" t="s">
        <v>75</v>
      </c>
      <c r="G102" t="s">
        <v>75</v>
      </c>
      <c r="H102" t="s">
        <v>75</v>
      </c>
      <c r="I102" t="s">
        <v>75</v>
      </c>
      <c r="J102">
        <v>4.1427600000000002E-2</v>
      </c>
      <c r="K102">
        <v>2.4192999999999999E-2</v>
      </c>
      <c r="L102">
        <v>5.6801399999999995E-2</v>
      </c>
      <c r="M102" t="s">
        <v>75</v>
      </c>
      <c r="N102">
        <v>2.6122800000000002E-2</v>
      </c>
      <c r="O102" t="s">
        <v>75</v>
      </c>
      <c r="P102" t="s">
        <v>75</v>
      </c>
      <c r="Q102" t="s">
        <v>75</v>
      </c>
      <c r="R102">
        <v>1.90613E-2</v>
      </c>
      <c r="S102" s="85">
        <v>3.724256059441533E-2</v>
      </c>
    </row>
    <row r="103" spans="1:19" x14ac:dyDescent="0.25">
      <c r="A103" s="79">
        <v>39629</v>
      </c>
      <c r="B103" t="s">
        <v>75</v>
      </c>
      <c r="C103" t="s">
        <v>75</v>
      </c>
      <c r="D103" t="s">
        <v>75</v>
      </c>
      <c r="E103" t="s">
        <v>75</v>
      </c>
      <c r="F103" t="s">
        <v>75</v>
      </c>
      <c r="G103" t="s">
        <v>75</v>
      </c>
      <c r="H103" t="s">
        <v>75</v>
      </c>
      <c r="I103" t="s">
        <v>75</v>
      </c>
      <c r="J103">
        <v>-4.2898899999999997E-2</v>
      </c>
      <c r="K103">
        <v>-5.4976200000000003E-2</v>
      </c>
      <c r="L103">
        <v>-4.1419699999999997E-2</v>
      </c>
      <c r="M103" t="s">
        <v>75</v>
      </c>
      <c r="N103">
        <v>-4.2655100000000001E-2</v>
      </c>
      <c r="O103" t="s">
        <v>75</v>
      </c>
      <c r="P103" t="s">
        <v>75</v>
      </c>
      <c r="Q103" t="s">
        <v>75</v>
      </c>
      <c r="R103">
        <v>-5.2252400000000004E-2</v>
      </c>
      <c r="S103" s="85">
        <v>-4.3603549662320051E-2</v>
      </c>
    </row>
    <row r="104" spans="1:19" x14ac:dyDescent="0.25">
      <c r="A104" s="79">
        <v>39660</v>
      </c>
      <c r="B104" t="s">
        <v>75</v>
      </c>
      <c r="C104" t="s">
        <v>75</v>
      </c>
      <c r="D104" t="s">
        <v>75</v>
      </c>
      <c r="E104" t="s">
        <v>75</v>
      </c>
      <c r="F104" t="s">
        <v>75</v>
      </c>
      <c r="G104" t="s">
        <v>75</v>
      </c>
      <c r="H104" t="s">
        <v>75</v>
      </c>
      <c r="I104" t="s">
        <v>75</v>
      </c>
      <c r="J104">
        <v>-5.9645999999999998E-2</v>
      </c>
      <c r="K104">
        <v>-9.8097999999999991E-2</v>
      </c>
      <c r="L104">
        <v>-9.2258200000000012E-2</v>
      </c>
      <c r="M104" t="s">
        <v>75</v>
      </c>
      <c r="N104">
        <v>-3.10608E-2</v>
      </c>
      <c r="O104" t="s">
        <v>75</v>
      </c>
      <c r="P104" t="s">
        <v>75</v>
      </c>
      <c r="Q104" t="s">
        <v>75</v>
      </c>
      <c r="R104">
        <v>-1.8884600000000001E-2</v>
      </c>
      <c r="S104" s="85">
        <v>-8.7170652813487459E-2</v>
      </c>
    </row>
    <row r="105" spans="1:19" x14ac:dyDescent="0.25">
      <c r="A105" s="79">
        <v>39691</v>
      </c>
      <c r="B105" t="s">
        <v>75</v>
      </c>
      <c r="C105" t="s">
        <v>75</v>
      </c>
      <c r="D105" t="s">
        <v>75</v>
      </c>
      <c r="E105" t="s">
        <v>75</v>
      </c>
      <c r="F105" t="s">
        <v>75</v>
      </c>
      <c r="G105" t="s">
        <v>75</v>
      </c>
      <c r="H105" t="s">
        <v>75</v>
      </c>
      <c r="I105" t="s">
        <v>75</v>
      </c>
      <c r="J105">
        <v>2.2646600000000003E-2</v>
      </c>
      <c r="K105">
        <v>5.5263999999999999E-3</v>
      </c>
      <c r="L105">
        <v>1.0782499999999999E-2</v>
      </c>
      <c r="M105" t="s">
        <v>75</v>
      </c>
      <c r="N105">
        <v>3.5234599999999998E-2</v>
      </c>
      <c r="O105" t="s">
        <v>75</v>
      </c>
      <c r="P105" t="s">
        <v>75</v>
      </c>
      <c r="Q105" t="s">
        <v>75</v>
      </c>
      <c r="R105">
        <v>2.72138E-2</v>
      </c>
      <c r="S105" s="85">
        <v>3.1228544138639514E-3</v>
      </c>
    </row>
    <row r="106" spans="1:19" x14ac:dyDescent="0.25">
      <c r="A106" s="79">
        <v>39721</v>
      </c>
      <c r="B106" t="s">
        <v>75</v>
      </c>
      <c r="C106" t="s">
        <v>75</v>
      </c>
      <c r="D106" t="s">
        <v>75</v>
      </c>
      <c r="E106" t="s">
        <v>75</v>
      </c>
      <c r="F106" t="s">
        <v>75</v>
      </c>
      <c r="G106" t="s">
        <v>75</v>
      </c>
      <c r="H106" t="s">
        <v>75</v>
      </c>
      <c r="I106" t="s">
        <v>75</v>
      </c>
      <c r="J106">
        <v>-0.1020127</v>
      </c>
      <c r="K106">
        <v>-8.5940100000000005E-2</v>
      </c>
      <c r="L106">
        <v>-0.12778130000000001</v>
      </c>
      <c r="M106" t="s">
        <v>75</v>
      </c>
      <c r="N106">
        <v>-8.7302400000000002E-2</v>
      </c>
      <c r="O106" t="s">
        <v>75</v>
      </c>
      <c r="P106" t="s">
        <v>75</v>
      </c>
      <c r="Q106" t="s">
        <v>75</v>
      </c>
      <c r="R106">
        <v>-0.1018376</v>
      </c>
      <c r="S106" s="85">
        <v>-0.13239448705003409</v>
      </c>
    </row>
    <row r="107" spans="1:19" x14ac:dyDescent="0.25">
      <c r="A107" s="79">
        <v>39752</v>
      </c>
      <c r="B107" t="s">
        <v>75</v>
      </c>
      <c r="C107" t="s">
        <v>75</v>
      </c>
      <c r="D107" t="s">
        <v>75</v>
      </c>
      <c r="E107" t="s">
        <v>75</v>
      </c>
      <c r="F107" t="s">
        <v>75</v>
      </c>
      <c r="G107" t="s">
        <v>75</v>
      </c>
      <c r="H107" t="s">
        <v>75</v>
      </c>
      <c r="I107" t="s">
        <v>75</v>
      </c>
      <c r="J107">
        <v>-7.8025200000000003E-2</v>
      </c>
      <c r="K107">
        <v>-0.1028448</v>
      </c>
      <c r="L107">
        <v>-7.6988700000000007E-2</v>
      </c>
      <c r="M107" t="s">
        <v>75</v>
      </c>
      <c r="N107">
        <v>-7.6088600000000006E-2</v>
      </c>
      <c r="O107" t="s">
        <v>75</v>
      </c>
      <c r="P107" t="s">
        <v>75</v>
      </c>
      <c r="Q107" t="s">
        <v>75</v>
      </c>
      <c r="R107">
        <v>-9.3764500000000001E-2</v>
      </c>
      <c r="S107" s="85">
        <v>-0.11646511047569075</v>
      </c>
    </row>
    <row r="108" spans="1:19" x14ac:dyDescent="0.25">
      <c r="A108" s="79">
        <v>39782</v>
      </c>
      <c r="B108" t="s">
        <v>75</v>
      </c>
      <c r="C108" t="s">
        <v>75</v>
      </c>
      <c r="D108" t="s">
        <v>75</v>
      </c>
      <c r="E108" t="s">
        <v>75</v>
      </c>
      <c r="F108" t="s">
        <v>75</v>
      </c>
      <c r="G108" t="s">
        <v>75</v>
      </c>
      <c r="H108" t="s">
        <v>75</v>
      </c>
      <c r="I108" t="s">
        <v>75</v>
      </c>
      <c r="J108">
        <v>5.2969000000000002E-3</v>
      </c>
      <c r="K108">
        <v>-3.2342999999999998E-3</v>
      </c>
      <c r="L108">
        <v>-2.2593299999999997E-2</v>
      </c>
      <c r="M108" t="s">
        <v>75</v>
      </c>
      <c r="N108">
        <v>2.3781E-2</v>
      </c>
      <c r="O108" t="s">
        <v>75</v>
      </c>
      <c r="P108" t="s">
        <v>75</v>
      </c>
      <c r="Q108" t="s">
        <v>75</v>
      </c>
      <c r="R108">
        <v>-1.69307E-2</v>
      </c>
      <c r="S108" s="85">
        <v>1.2698779526106208E-2</v>
      </c>
    </row>
    <row r="109" spans="1:19" x14ac:dyDescent="0.25">
      <c r="A109" s="79">
        <v>39813</v>
      </c>
      <c r="B109" t="s">
        <v>75</v>
      </c>
      <c r="C109" t="s">
        <v>75</v>
      </c>
      <c r="D109" t="s">
        <v>75</v>
      </c>
      <c r="E109" t="s">
        <v>75</v>
      </c>
      <c r="F109" t="s">
        <v>75</v>
      </c>
      <c r="G109" t="s">
        <v>75</v>
      </c>
      <c r="H109" t="s">
        <v>75</v>
      </c>
      <c r="I109" t="s">
        <v>75</v>
      </c>
      <c r="J109">
        <v>3.4220799999999996E-2</v>
      </c>
      <c r="K109">
        <v>5.8171999999999998E-3</v>
      </c>
      <c r="L109">
        <v>1.3825700000000002E-2</v>
      </c>
      <c r="M109" t="s">
        <v>75</v>
      </c>
      <c r="N109">
        <v>4.0885999999999999E-2</v>
      </c>
      <c r="O109" t="s">
        <v>75</v>
      </c>
      <c r="P109" t="s">
        <v>75</v>
      </c>
      <c r="Q109" t="s">
        <v>75</v>
      </c>
      <c r="R109">
        <v>3.4368200000000002E-2</v>
      </c>
      <c r="S109" s="85">
        <v>1.5187109473744353E-2</v>
      </c>
    </row>
    <row r="110" spans="1:19" x14ac:dyDescent="0.25">
      <c r="A110" s="79">
        <v>39844</v>
      </c>
      <c r="B110" t="s">
        <v>75</v>
      </c>
      <c r="C110" t="s">
        <v>75</v>
      </c>
      <c r="D110" t="s">
        <v>75</v>
      </c>
      <c r="E110" t="s">
        <v>75</v>
      </c>
      <c r="F110" t="s">
        <v>75</v>
      </c>
      <c r="G110" t="s">
        <v>75</v>
      </c>
      <c r="H110" t="s">
        <v>75</v>
      </c>
      <c r="I110" t="s">
        <v>75</v>
      </c>
      <c r="J110">
        <v>-3.2502799999999998E-2</v>
      </c>
      <c r="K110">
        <v>-1.8568000000000001E-2</v>
      </c>
      <c r="L110">
        <v>-2.7929499999999999E-2</v>
      </c>
      <c r="M110" t="s">
        <v>75</v>
      </c>
      <c r="N110">
        <v>-3.1112399999999998E-2</v>
      </c>
      <c r="O110" t="s">
        <v>75</v>
      </c>
      <c r="P110" t="s">
        <v>75</v>
      </c>
      <c r="Q110" t="s">
        <v>75</v>
      </c>
      <c r="R110">
        <v>-2.4292099999999997E-2</v>
      </c>
      <c r="S110" s="85">
        <v>-4.2496908767662656E-2</v>
      </c>
    </row>
    <row r="111" spans="1:19" x14ac:dyDescent="0.25">
      <c r="A111" s="79">
        <v>39872</v>
      </c>
      <c r="B111" t="s">
        <v>75</v>
      </c>
      <c r="C111" t="s">
        <v>75</v>
      </c>
      <c r="D111" t="s">
        <v>75</v>
      </c>
      <c r="E111" t="s">
        <v>75</v>
      </c>
      <c r="F111" t="s">
        <v>75</v>
      </c>
      <c r="G111" t="s">
        <v>75</v>
      </c>
      <c r="H111" t="s">
        <v>75</v>
      </c>
      <c r="I111" t="s">
        <v>75</v>
      </c>
      <c r="J111">
        <v>-7.4502899999999997E-2</v>
      </c>
      <c r="K111">
        <v>-6.7845700000000009E-2</v>
      </c>
      <c r="L111">
        <v>-9.2970299999999992E-2</v>
      </c>
      <c r="M111" t="s">
        <v>75</v>
      </c>
      <c r="N111">
        <v>-6.7368300000000006E-2</v>
      </c>
      <c r="O111" t="s">
        <v>75</v>
      </c>
      <c r="P111" t="s">
        <v>75</v>
      </c>
      <c r="Q111" t="s">
        <v>75</v>
      </c>
      <c r="R111">
        <v>-8.8349899999999995E-2</v>
      </c>
      <c r="S111" s="85">
        <v>-9.873391785583574E-2</v>
      </c>
    </row>
    <row r="112" spans="1:19" x14ac:dyDescent="0.25">
      <c r="A112" s="79">
        <v>39903</v>
      </c>
      <c r="B112" t="s">
        <v>75</v>
      </c>
      <c r="C112" t="s">
        <v>75</v>
      </c>
      <c r="D112" t="s">
        <v>75</v>
      </c>
      <c r="E112" t="s">
        <v>75</v>
      </c>
      <c r="F112" t="s">
        <v>75</v>
      </c>
      <c r="G112" t="s">
        <v>75</v>
      </c>
      <c r="H112" t="s">
        <v>75</v>
      </c>
      <c r="I112" t="s">
        <v>75</v>
      </c>
      <c r="J112">
        <v>5.8324299999999996E-2</v>
      </c>
      <c r="K112">
        <v>2.3811700000000002E-2</v>
      </c>
      <c r="L112">
        <v>9.7773199999999991E-2</v>
      </c>
      <c r="M112" t="s">
        <v>75</v>
      </c>
      <c r="N112">
        <v>6.2421600000000001E-2</v>
      </c>
      <c r="O112" t="s">
        <v>75</v>
      </c>
      <c r="P112" t="s">
        <v>75</v>
      </c>
      <c r="Q112" t="s">
        <v>75</v>
      </c>
      <c r="R112">
        <v>6.7942200000000008E-2</v>
      </c>
      <c r="S112" s="85">
        <v>0.11019013429918934</v>
      </c>
    </row>
    <row r="113" spans="1:19" x14ac:dyDescent="0.25">
      <c r="A113" s="79">
        <v>39933</v>
      </c>
      <c r="B113" t="s">
        <v>75</v>
      </c>
      <c r="C113" t="s">
        <v>75</v>
      </c>
      <c r="D113" t="s">
        <v>75</v>
      </c>
      <c r="E113" t="s">
        <v>75</v>
      </c>
      <c r="F113" t="s">
        <v>75</v>
      </c>
      <c r="G113" t="s">
        <v>75</v>
      </c>
      <c r="H113" t="s">
        <v>75</v>
      </c>
      <c r="I113" t="s">
        <v>75</v>
      </c>
      <c r="J113">
        <v>1.53559E-2</v>
      </c>
      <c r="K113">
        <v>1.7374199999999999E-2</v>
      </c>
      <c r="L113">
        <v>1.8349999999999998E-2</v>
      </c>
      <c r="M113" t="s">
        <v>75</v>
      </c>
      <c r="N113">
        <v>3.8686100000000001E-2</v>
      </c>
      <c r="O113" t="s">
        <v>75</v>
      </c>
      <c r="P113" t="s">
        <v>75</v>
      </c>
      <c r="Q113" t="s">
        <v>75</v>
      </c>
      <c r="R113">
        <v>2.62142E-2</v>
      </c>
      <c r="S113" s="85">
        <v>1.5792170559646657E-2</v>
      </c>
    </row>
    <row r="114" spans="1:19" x14ac:dyDescent="0.25">
      <c r="A114" s="79">
        <v>39964</v>
      </c>
      <c r="B114" t="s">
        <v>75</v>
      </c>
      <c r="C114" t="s">
        <v>75</v>
      </c>
      <c r="D114" t="s">
        <v>75</v>
      </c>
      <c r="E114" t="s">
        <v>75</v>
      </c>
      <c r="F114" t="s">
        <v>75</v>
      </c>
      <c r="G114" t="s">
        <v>75</v>
      </c>
      <c r="H114" t="s">
        <v>75</v>
      </c>
      <c r="I114" t="s">
        <v>75</v>
      </c>
      <c r="J114">
        <v>7.0730899999999999E-2</v>
      </c>
      <c r="K114">
        <v>5.4795900000000002E-2</v>
      </c>
      <c r="L114">
        <v>0.12371729999999999</v>
      </c>
      <c r="M114" t="s">
        <v>75</v>
      </c>
      <c r="N114">
        <v>5.3675499999999994E-2</v>
      </c>
      <c r="O114" t="s">
        <v>75</v>
      </c>
      <c r="P114" t="s">
        <v>75</v>
      </c>
      <c r="Q114" t="s">
        <v>75</v>
      </c>
      <c r="R114">
        <v>6.4160599999999998E-2</v>
      </c>
      <c r="S114" s="85">
        <v>0.10331457169804037</v>
      </c>
    </row>
    <row r="115" spans="1:19" x14ac:dyDescent="0.25">
      <c r="A115" s="79">
        <v>39994</v>
      </c>
      <c r="B115" t="s">
        <v>75</v>
      </c>
      <c r="C115" t="s">
        <v>75</v>
      </c>
      <c r="D115" t="s">
        <v>75</v>
      </c>
      <c r="E115" t="s">
        <v>75</v>
      </c>
      <c r="F115" t="s">
        <v>75</v>
      </c>
      <c r="G115" t="s">
        <v>75</v>
      </c>
      <c r="H115" t="s">
        <v>75</v>
      </c>
      <c r="I115" t="s">
        <v>75</v>
      </c>
      <c r="J115">
        <v>-9.4467000000000006E-3</v>
      </c>
      <c r="K115">
        <v>-7.0413000000000003E-3</v>
      </c>
      <c r="L115">
        <v>-3.1106099999999998E-2</v>
      </c>
      <c r="M115" t="s">
        <v>75</v>
      </c>
      <c r="N115">
        <v>9.5382999999999996E-3</v>
      </c>
      <c r="O115" t="s">
        <v>75</v>
      </c>
      <c r="P115" t="s">
        <v>75</v>
      </c>
      <c r="Q115" t="s">
        <v>75</v>
      </c>
      <c r="R115">
        <v>-6.6580000000000003E-4</v>
      </c>
      <c r="S115" s="85">
        <v>-3.0551500047658497E-2</v>
      </c>
    </row>
    <row r="116" spans="1:19" x14ac:dyDescent="0.25">
      <c r="A116" s="79">
        <v>40025</v>
      </c>
      <c r="B116" t="s">
        <v>75</v>
      </c>
      <c r="C116" t="s">
        <v>75</v>
      </c>
      <c r="D116" t="s">
        <v>75</v>
      </c>
      <c r="E116" t="s">
        <v>75</v>
      </c>
      <c r="F116" t="s">
        <v>75</v>
      </c>
      <c r="G116" t="s">
        <v>75</v>
      </c>
      <c r="H116" t="s">
        <v>75</v>
      </c>
      <c r="I116" t="s">
        <v>75</v>
      </c>
      <c r="J116">
        <v>7.4640700000000004E-2</v>
      </c>
      <c r="K116">
        <v>4.9244099999999999E-2</v>
      </c>
      <c r="L116">
        <v>0.10070280000000001</v>
      </c>
      <c r="M116" t="s">
        <v>75</v>
      </c>
      <c r="N116">
        <v>8.0049899999999993E-2</v>
      </c>
      <c r="O116" t="s">
        <v>75</v>
      </c>
      <c r="P116" t="s">
        <v>75</v>
      </c>
      <c r="Q116" t="s">
        <v>75</v>
      </c>
      <c r="R116">
        <v>8.1060099999999996E-2</v>
      </c>
      <c r="S116" s="85">
        <v>0.10100219934679733</v>
      </c>
    </row>
    <row r="117" spans="1:19" x14ac:dyDescent="0.25">
      <c r="A117" s="79">
        <v>40056</v>
      </c>
      <c r="B117" t="s">
        <v>75</v>
      </c>
      <c r="C117" t="s">
        <v>75</v>
      </c>
      <c r="D117" t="s">
        <v>75</v>
      </c>
      <c r="E117" t="s">
        <v>75</v>
      </c>
      <c r="F117" t="s">
        <v>75</v>
      </c>
      <c r="G117" t="s">
        <v>75</v>
      </c>
      <c r="H117" t="s">
        <v>75</v>
      </c>
      <c r="I117" t="s">
        <v>75</v>
      </c>
      <c r="J117">
        <v>4.5079599999999997E-2</v>
      </c>
      <c r="K117">
        <v>3.1683500000000003E-2</v>
      </c>
      <c r="L117">
        <v>4.0890700000000002E-2</v>
      </c>
      <c r="M117" t="s">
        <v>75</v>
      </c>
      <c r="N117">
        <v>4.0465400000000006E-2</v>
      </c>
      <c r="O117" t="s">
        <v>75</v>
      </c>
      <c r="P117" t="s">
        <v>75</v>
      </c>
      <c r="Q117" t="s">
        <v>75</v>
      </c>
      <c r="R117">
        <v>3.3793299999999998E-2</v>
      </c>
      <c r="S117" s="85">
        <v>3.1999618560784482E-2</v>
      </c>
    </row>
    <row r="118" spans="1:19" x14ac:dyDescent="0.25">
      <c r="A118" s="79">
        <v>40086</v>
      </c>
      <c r="B118" t="s">
        <v>75</v>
      </c>
      <c r="C118" t="s">
        <v>75</v>
      </c>
      <c r="D118" t="s">
        <v>75</v>
      </c>
      <c r="E118" t="s">
        <v>75</v>
      </c>
      <c r="F118" t="s">
        <v>75</v>
      </c>
      <c r="G118" t="s">
        <v>75</v>
      </c>
      <c r="H118" t="s">
        <v>75</v>
      </c>
      <c r="I118" t="s">
        <v>75</v>
      </c>
      <c r="J118">
        <v>1.7917799999999998E-2</v>
      </c>
      <c r="K118">
        <v>6.8738000000000002E-3</v>
      </c>
      <c r="L118">
        <v>-2.5760000000000003E-4</v>
      </c>
      <c r="M118" t="s">
        <v>75</v>
      </c>
      <c r="N118">
        <v>1.83725E-2</v>
      </c>
      <c r="O118" t="s">
        <v>75</v>
      </c>
      <c r="P118" t="s">
        <v>75</v>
      </c>
      <c r="Q118" t="s">
        <v>75</v>
      </c>
      <c r="R118">
        <v>8.3459999999999993E-3</v>
      </c>
      <c r="S118" s="85">
        <v>2.4851578380320483E-3</v>
      </c>
    </row>
    <row r="119" spans="1:19" x14ac:dyDescent="0.25">
      <c r="A119" s="79">
        <v>40117</v>
      </c>
      <c r="B119" t="s">
        <v>75</v>
      </c>
      <c r="C119" t="s">
        <v>75</v>
      </c>
      <c r="D119" t="s">
        <v>75</v>
      </c>
      <c r="E119" t="s">
        <v>75</v>
      </c>
      <c r="F119" t="s">
        <v>75</v>
      </c>
      <c r="G119" t="s">
        <v>75</v>
      </c>
      <c r="H119" t="s">
        <v>75</v>
      </c>
      <c r="I119" t="s">
        <v>75</v>
      </c>
      <c r="J119">
        <v>4.3040000000000002E-2</v>
      </c>
      <c r="K119">
        <v>5.20727E-2</v>
      </c>
      <c r="L119">
        <v>5.2130799999999998E-2</v>
      </c>
      <c r="M119" t="s">
        <v>75</v>
      </c>
      <c r="N119">
        <v>4.1985400000000006E-2</v>
      </c>
      <c r="O119" t="s">
        <v>75</v>
      </c>
      <c r="P119" t="s">
        <v>75</v>
      </c>
      <c r="Q119" t="s">
        <v>75</v>
      </c>
      <c r="R119">
        <v>4.7524699999999996E-2</v>
      </c>
      <c r="S119" s="85">
        <v>6.0166581773073657E-2</v>
      </c>
    </row>
    <row r="120" spans="1:19" x14ac:dyDescent="0.25">
      <c r="A120" s="79">
        <v>40147</v>
      </c>
      <c r="B120" t="s">
        <v>75</v>
      </c>
      <c r="C120" t="s">
        <v>75</v>
      </c>
      <c r="D120" t="s">
        <v>75</v>
      </c>
      <c r="E120" t="s">
        <v>75</v>
      </c>
      <c r="F120" t="s">
        <v>75</v>
      </c>
      <c r="G120" t="s">
        <v>75</v>
      </c>
      <c r="H120" t="s">
        <v>75</v>
      </c>
      <c r="I120" t="s">
        <v>75</v>
      </c>
      <c r="J120">
        <v>7.4149999999999997E-4</v>
      </c>
      <c r="K120">
        <v>-9.2207000000000001E-3</v>
      </c>
      <c r="L120">
        <v>2.8366799999999998E-2</v>
      </c>
      <c r="M120" t="s">
        <v>75</v>
      </c>
      <c r="N120">
        <v>-8.7603000000000004E-3</v>
      </c>
      <c r="O120" t="s">
        <v>75</v>
      </c>
      <c r="P120" t="s">
        <v>75</v>
      </c>
      <c r="Q120" t="s">
        <v>75</v>
      </c>
      <c r="R120">
        <v>-1.6870099999999999E-2</v>
      </c>
      <c r="S120" s="85">
        <v>2.130852597238686E-2</v>
      </c>
    </row>
    <row r="121" spans="1:19" x14ac:dyDescent="0.25">
      <c r="A121" s="79">
        <v>40178</v>
      </c>
      <c r="B121" t="s">
        <v>75</v>
      </c>
      <c r="C121" t="s">
        <v>75</v>
      </c>
      <c r="D121" t="s">
        <v>75</v>
      </c>
      <c r="E121" t="s">
        <v>75</v>
      </c>
      <c r="F121" t="s">
        <v>75</v>
      </c>
      <c r="G121" t="s">
        <v>75</v>
      </c>
      <c r="H121" t="s">
        <v>75</v>
      </c>
      <c r="I121" t="s">
        <v>75</v>
      </c>
      <c r="J121">
        <v>3.1626799999999997E-2</v>
      </c>
      <c r="K121">
        <v>2.9715999999999999E-2</v>
      </c>
      <c r="L121">
        <v>2.9364599999999998E-2</v>
      </c>
      <c r="M121" t="s">
        <v>75</v>
      </c>
      <c r="N121">
        <v>3.1768999999999999E-2</v>
      </c>
      <c r="O121" t="s">
        <v>75</v>
      </c>
      <c r="P121" t="s">
        <v>75</v>
      </c>
      <c r="Q121" t="s">
        <v>75</v>
      </c>
      <c r="R121">
        <v>2.7754299999999999E-2</v>
      </c>
      <c r="S121" s="85">
        <v>2.9234790876204064E-2</v>
      </c>
    </row>
    <row r="122" spans="1:19" x14ac:dyDescent="0.25">
      <c r="A122" s="79">
        <v>40209</v>
      </c>
      <c r="B122" t="s">
        <v>75</v>
      </c>
      <c r="C122" t="s">
        <v>75</v>
      </c>
      <c r="D122" t="s">
        <v>75</v>
      </c>
      <c r="E122" t="s">
        <v>75</v>
      </c>
      <c r="F122" t="s">
        <v>75</v>
      </c>
      <c r="G122" t="s">
        <v>75</v>
      </c>
      <c r="H122" t="s">
        <v>75</v>
      </c>
      <c r="I122" t="s">
        <v>75</v>
      </c>
      <c r="J122">
        <v>-1.6595499999999999E-2</v>
      </c>
      <c r="K122">
        <v>-1.5733399999999998E-2</v>
      </c>
      <c r="L122">
        <v>-3.4677699999999999E-2</v>
      </c>
      <c r="M122" t="s">
        <v>75</v>
      </c>
      <c r="N122">
        <v>-1.38304E-2</v>
      </c>
      <c r="O122" t="s">
        <v>75</v>
      </c>
      <c r="P122" t="s">
        <v>75</v>
      </c>
      <c r="Q122" t="s">
        <v>75</v>
      </c>
      <c r="R122">
        <v>-2.2957200000000001E-2</v>
      </c>
      <c r="S122" s="85">
        <v>-3.5039342942939089E-2</v>
      </c>
    </row>
    <row r="123" spans="1:19" x14ac:dyDescent="0.25">
      <c r="A123" s="79">
        <v>40237</v>
      </c>
      <c r="B123" t="s">
        <v>75</v>
      </c>
      <c r="C123" t="s">
        <v>75</v>
      </c>
      <c r="D123" t="s">
        <v>75</v>
      </c>
      <c r="E123" t="s">
        <v>75</v>
      </c>
      <c r="F123" t="s">
        <v>75</v>
      </c>
      <c r="G123" t="s">
        <v>75</v>
      </c>
      <c r="H123" t="s">
        <v>75</v>
      </c>
      <c r="I123" t="s">
        <v>75</v>
      </c>
      <c r="J123">
        <v>4.2293999999999995E-3</v>
      </c>
      <c r="K123">
        <v>4.2640000000000004E-3</v>
      </c>
      <c r="L123">
        <v>6.6601999999999998E-3</v>
      </c>
      <c r="M123" t="s">
        <v>75</v>
      </c>
      <c r="N123">
        <v>1.6279200000000001E-2</v>
      </c>
      <c r="O123" t="s">
        <v>75</v>
      </c>
      <c r="P123" t="s">
        <v>75</v>
      </c>
      <c r="Q123" t="s">
        <v>75</v>
      </c>
      <c r="R123">
        <v>1.4208E-2</v>
      </c>
      <c r="S123" s="85">
        <v>3.7311071060932566E-3</v>
      </c>
    </row>
    <row r="124" spans="1:19" x14ac:dyDescent="0.25">
      <c r="A124" s="79">
        <v>40268</v>
      </c>
      <c r="B124" t="s">
        <v>75</v>
      </c>
      <c r="C124" t="s">
        <v>75</v>
      </c>
      <c r="D124" t="s">
        <v>75</v>
      </c>
      <c r="E124" t="s">
        <v>75</v>
      </c>
      <c r="F124" t="s">
        <v>75</v>
      </c>
      <c r="G124" t="s">
        <v>75</v>
      </c>
      <c r="H124" t="s">
        <v>75</v>
      </c>
      <c r="I124" t="s">
        <v>75</v>
      </c>
      <c r="J124">
        <v>6.1530300000000003E-2</v>
      </c>
      <c r="K124">
        <v>4.8867200000000006E-2</v>
      </c>
      <c r="L124">
        <v>6.76456E-2</v>
      </c>
      <c r="M124" t="s">
        <v>75</v>
      </c>
      <c r="N124">
        <v>6.3089099999999995E-2</v>
      </c>
      <c r="O124" t="s">
        <v>75</v>
      </c>
      <c r="P124" t="s">
        <v>75</v>
      </c>
      <c r="Q124" t="s">
        <v>75</v>
      </c>
      <c r="R124">
        <v>5.4344700000000003E-2</v>
      </c>
      <c r="S124" s="85">
        <v>7.8699232324036972E-2</v>
      </c>
    </row>
    <row r="125" spans="1:19" x14ac:dyDescent="0.25">
      <c r="A125" s="79">
        <v>40298</v>
      </c>
      <c r="B125" t="s">
        <v>75</v>
      </c>
      <c r="C125" t="s">
        <v>75</v>
      </c>
      <c r="D125" t="s">
        <v>75</v>
      </c>
      <c r="E125" t="s">
        <v>75</v>
      </c>
      <c r="F125" t="s">
        <v>75</v>
      </c>
      <c r="G125" t="s">
        <v>75</v>
      </c>
      <c r="H125" t="s">
        <v>75</v>
      </c>
      <c r="I125" t="s">
        <v>75</v>
      </c>
      <c r="J125">
        <v>3.8318000000000002E-3</v>
      </c>
      <c r="K125">
        <v>-1.0391999999999999E-3</v>
      </c>
      <c r="L125">
        <v>3.4139999999999995E-4</v>
      </c>
      <c r="M125" t="s">
        <v>75</v>
      </c>
      <c r="N125">
        <v>4.9236999999999996E-3</v>
      </c>
      <c r="O125" t="s">
        <v>75</v>
      </c>
      <c r="P125" t="s">
        <v>75</v>
      </c>
      <c r="Q125" t="s">
        <v>75</v>
      </c>
      <c r="R125">
        <v>-3.6286000000000001E-3</v>
      </c>
      <c r="S125" s="85">
        <v>-5.9690287405655962E-4</v>
      </c>
    </row>
    <row r="126" spans="1:19" x14ac:dyDescent="0.25">
      <c r="A126" s="79">
        <v>40329</v>
      </c>
      <c r="B126" t="s">
        <v>75</v>
      </c>
      <c r="C126" t="s">
        <v>75</v>
      </c>
      <c r="D126" t="s">
        <v>75</v>
      </c>
      <c r="E126" t="s">
        <v>75</v>
      </c>
      <c r="F126" t="s">
        <v>75</v>
      </c>
      <c r="G126" t="s">
        <v>75</v>
      </c>
      <c r="H126" t="s">
        <v>75</v>
      </c>
      <c r="I126" t="s">
        <v>75</v>
      </c>
      <c r="J126">
        <v>-3.9795900000000002E-2</v>
      </c>
      <c r="K126">
        <v>-4.6822999999999997E-2</v>
      </c>
      <c r="L126">
        <v>-6.09518E-2</v>
      </c>
      <c r="M126" t="s">
        <v>75</v>
      </c>
      <c r="N126">
        <v>-4.0049099999999997E-2</v>
      </c>
      <c r="O126" t="s">
        <v>75</v>
      </c>
      <c r="P126" t="s">
        <v>75</v>
      </c>
      <c r="Q126" t="s">
        <v>75</v>
      </c>
      <c r="R126">
        <v>-3.7410199999999998E-2</v>
      </c>
      <c r="S126" s="85">
        <v>-5.1118014143348378E-2</v>
      </c>
    </row>
    <row r="127" spans="1:19" x14ac:dyDescent="0.25">
      <c r="A127" s="79">
        <v>40359</v>
      </c>
      <c r="B127" t="s">
        <v>75</v>
      </c>
      <c r="C127" t="s">
        <v>75</v>
      </c>
      <c r="D127" t="s">
        <v>75</v>
      </c>
      <c r="E127" t="s">
        <v>75</v>
      </c>
      <c r="F127" t="s">
        <v>75</v>
      </c>
      <c r="G127" t="s">
        <v>75</v>
      </c>
      <c r="H127" t="s">
        <v>75</v>
      </c>
      <c r="I127" t="s">
        <v>75</v>
      </c>
      <c r="J127">
        <v>-1.69196E-2</v>
      </c>
      <c r="K127">
        <v>-1.40619E-2</v>
      </c>
      <c r="L127">
        <v>-3.9718200000000002E-2</v>
      </c>
      <c r="M127" t="s">
        <v>75</v>
      </c>
      <c r="N127">
        <v>-2.5482499999999998E-2</v>
      </c>
      <c r="O127" t="s">
        <v>75</v>
      </c>
      <c r="P127" t="s">
        <v>75</v>
      </c>
      <c r="Q127" t="s">
        <v>75</v>
      </c>
      <c r="R127">
        <v>-1.9081000000000001E-2</v>
      </c>
      <c r="S127" s="85">
        <v>-3.1682635060818365E-2</v>
      </c>
    </row>
    <row r="128" spans="1:19" x14ac:dyDescent="0.25">
      <c r="A128" s="79">
        <v>40390</v>
      </c>
      <c r="B128" t="s">
        <v>75</v>
      </c>
      <c r="C128" t="s">
        <v>75</v>
      </c>
      <c r="D128" t="s">
        <v>75</v>
      </c>
      <c r="E128" t="s">
        <v>75</v>
      </c>
      <c r="F128" t="s">
        <v>75</v>
      </c>
      <c r="G128" t="s">
        <v>75</v>
      </c>
      <c r="H128" t="s">
        <v>75</v>
      </c>
      <c r="I128" t="s">
        <v>75</v>
      </c>
      <c r="J128">
        <v>5.4963899999999996E-2</v>
      </c>
      <c r="K128">
        <v>5.7590000000000002E-2</v>
      </c>
      <c r="L128">
        <v>7.2538600000000009E-2</v>
      </c>
      <c r="M128" t="s">
        <v>75</v>
      </c>
      <c r="N128">
        <v>7.8189000000000008E-2</v>
      </c>
      <c r="O128" t="s">
        <v>75</v>
      </c>
      <c r="P128" t="s">
        <v>75</v>
      </c>
      <c r="Q128" t="s">
        <v>75</v>
      </c>
      <c r="R128">
        <v>6.0015599999999995E-2</v>
      </c>
      <c r="S128" s="85">
        <v>8.0456226880394555E-2</v>
      </c>
    </row>
    <row r="129" spans="1:19" x14ac:dyDescent="0.25">
      <c r="A129" s="79">
        <v>40421</v>
      </c>
      <c r="B129" t="s">
        <v>75</v>
      </c>
      <c r="C129" t="s">
        <v>75</v>
      </c>
      <c r="D129" t="s">
        <v>75</v>
      </c>
      <c r="E129" t="s">
        <v>75</v>
      </c>
      <c r="F129" t="s">
        <v>75</v>
      </c>
      <c r="G129" t="s">
        <v>75</v>
      </c>
      <c r="H129" t="s">
        <v>75</v>
      </c>
      <c r="I129" t="s">
        <v>75</v>
      </c>
      <c r="J129">
        <v>-2.7397000000000001E-2</v>
      </c>
      <c r="K129">
        <v>-3.9329499999999996E-2</v>
      </c>
      <c r="L129">
        <v>-4.4218500000000001E-2</v>
      </c>
      <c r="M129" t="s">
        <v>75</v>
      </c>
      <c r="N129">
        <v>-3.1981500000000003E-2</v>
      </c>
      <c r="O129" t="s">
        <v>75</v>
      </c>
      <c r="P129" t="s">
        <v>75</v>
      </c>
      <c r="Q129" t="s">
        <v>75</v>
      </c>
      <c r="R129">
        <v>-2.59613E-2</v>
      </c>
      <c r="S129" s="85">
        <v>-3.5765676362959686E-2</v>
      </c>
    </row>
    <row r="130" spans="1:19" x14ac:dyDescent="0.25">
      <c r="A130" s="79">
        <v>40451</v>
      </c>
      <c r="B130" t="s">
        <v>75</v>
      </c>
      <c r="C130" t="s">
        <v>75</v>
      </c>
      <c r="D130" t="s">
        <v>75</v>
      </c>
      <c r="E130" t="s">
        <v>75</v>
      </c>
      <c r="F130" t="s">
        <v>75</v>
      </c>
      <c r="G130" t="s">
        <v>75</v>
      </c>
      <c r="H130" t="s">
        <v>75</v>
      </c>
      <c r="I130" t="s">
        <v>75</v>
      </c>
      <c r="J130">
        <v>8.3096799999999998E-2</v>
      </c>
      <c r="K130">
        <v>6.67576E-2</v>
      </c>
      <c r="L130">
        <v>9.3561700000000012E-2</v>
      </c>
      <c r="M130" t="s">
        <v>75</v>
      </c>
      <c r="N130">
        <v>8.6350499999999997E-2</v>
      </c>
      <c r="O130" t="s">
        <v>75</v>
      </c>
      <c r="P130" t="s">
        <v>75</v>
      </c>
      <c r="Q130" t="s">
        <v>75</v>
      </c>
      <c r="R130">
        <v>8.0432199999999995E-2</v>
      </c>
      <c r="S130" s="85">
        <v>8.7438530587565566E-2</v>
      </c>
    </row>
    <row r="131" spans="1:19" x14ac:dyDescent="0.25">
      <c r="A131" s="79">
        <v>40482</v>
      </c>
      <c r="B131" t="s">
        <v>75</v>
      </c>
      <c r="C131" t="s">
        <v>75</v>
      </c>
      <c r="D131" t="s">
        <v>75</v>
      </c>
      <c r="E131" t="s">
        <v>75</v>
      </c>
      <c r="F131" t="s">
        <v>75</v>
      </c>
      <c r="G131" t="s">
        <v>75</v>
      </c>
      <c r="H131" t="s">
        <v>75</v>
      </c>
      <c r="I131" t="s">
        <v>75</v>
      </c>
      <c r="J131">
        <v>3.1157300000000002E-2</v>
      </c>
      <c r="K131">
        <v>4.1835899999999995E-2</v>
      </c>
      <c r="L131">
        <v>3.8957600000000002E-2</v>
      </c>
      <c r="M131" t="s">
        <v>75</v>
      </c>
      <c r="N131">
        <v>3.3431099999999998E-2</v>
      </c>
      <c r="O131" t="s">
        <v>75</v>
      </c>
      <c r="P131" t="s">
        <v>75</v>
      </c>
      <c r="Q131" t="s">
        <v>75</v>
      </c>
      <c r="R131">
        <v>2.87385E-2</v>
      </c>
      <c r="S131" s="85">
        <v>3.5502818575983142E-2</v>
      </c>
    </row>
    <row r="132" spans="1:19" x14ac:dyDescent="0.25">
      <c r="A132" s="79">
        <v>40512</v>
      </c>
      <c r="B132" t="s">
        <v>75</v>
      </c>
      <c r="C132" t="s">
        <v>75</v>
      </c>
      <c r="D132" t="s">
        <v>75</v>
      </c>
      <c r="E132" t="s">
        <v>75</v>
      </c>
      <c r="F132" t="s">
        <v>75</v>
      </c>
      <c r="G132" t="s">
        <v>75</v>
      </c>
      <c r="H132" t="s">
        <v>75</v>
      </c>
      <c r="I132" t="s">
        <v>75</v>
      </c>
      <c r="J132">
        <v>3.9218999999999999E-3</v>
      </c>
      <c r="K132">
        <v>2.2226499999999996E-2</v>
      </c>
      <c r="L132">
        <v>3.0977999999999999E-3</v>
      </c>
      <c r="M132" t="s">
        <v>75</v>
      </c>
      <c r="N132">
        <v>1.0116700000000001E-2</v>
      </c>
      <c r="O132" t="s">
        <v>75</v>
      </c>
      <c r="P132" t="s">
        <v>75</v>
      </c>
      <c r="Q132" t="s">
        <v>75</v>
      </c>
      <c r="R132">
        <v>-5.6706999999999999E-3</v>
      </c>
      <c r="S132" s="85">
        <v>-4.5156204479632756E-3</v>
      </c>
    </row>
    <row r="133" spans="1:19" x14ac:dyDescent="0.25">
      <c r="A133" s="79">
        <v>40543</v>
      </c>
      <c r="B133" t="s">
        <v>75</v>
      </c>
      <c r="C133" t="s">
        <v>75</v>
      </c>
      <c r="D133" t="s">
        <v>75</v>
      </c>
      <c r="E133" t="s">
        <v>75</v>
      </c>
      <c r="F133" t="s">
        <v>75</v>
      </c>
      <c r="G133" t="s">
        <v>75</v>
      </c>
      <c r="H133" t="s">
        <v>75</v>
      </c>
      <c r="I133" t="s">
        <v>75</v>
      </c>
      <c r="J133">
        <v>3.9534600000000003E-2</v>
      </c>
      <c r="K133">
        <v>2.6242499999999998E-2</v>
      </c>
      <c r="L133">
        <v>4.5043199999999999E-2</v>
      </c>
      <c r="M133" t="s">
        <v>75</v>
      </c>
      <c r="N133">
        <v>3.90801E-2</v>
      </c>
      <c r="O133" t="s">
        <v>75</v>
      </c>
      <c r="P133" t="s">
        <v>75</v>
      </c>
      <c r="Q133" t="s">
        <v>75</v>
      </c>
      <c r="R133">
        <v>5.0814100000000001E-2</v>
      </c>
      <c r="S133" s="85">
        <v>6.1961857708076939E-2</v>
      </c>
    </row>
    <row r="134" spans="1:19" x14ac:dyDescent="0.25">
      <c r="A134" s="79">
        <v>40574</v>
      </c>
      <c r="B134" t="s">
        <v>75</v>
      </c>
      <c r="C134" t="s">
        <v>75</v>
      </c>
      <c r="D134" t="s">
        <v>75</v>
      </c>
      <c r="E134" t="s">
        <v>75</v>
      </c>
      <c r="F134" t="s">
        <v>75</v>
      </c>
      <c r="G134" t="s">
        <v>75</v>
      </c>
      <c r="H134" t="s">
        <v>75</v>
      </c>
      <c r="I134" t="s">
        <v>75</v>
      </c>
      <c r="J134">
        <v>-2.6508199999999999E-2</v>
      </c>
      <c r="K134">
        <v>-1.27519E-2</v>
      </c>
      <c r="L134">
        <v>-9.3935000000000008E-3</v>
      </c>
      <c r="M134" t="s">
        <v>75</v>
      </c>
      <c r="N134">
        <v>-3.0939199999999997E-2</v>
      </c>
      <c r="O134" t="s">
        <v>75</v>
      </c>
      <c r="P134" t="s">
        <v>75</v>
      </c>
      <c r="Q134" t="s">
        <v>75</v>
      </c>
      <c r="R134">
        <v>-2.21161E-2</v>
      </c>
      <c r="S134" s="85">
        <v>-2.1535502103298021E-2</v>
      </c>
    </row>
    <row r="135" spans="1:19" x14ac:dyDescent="0.25">
      <c r="A135" s="79">
        <v>40602</v>
      </c>
      <c r="B135" t="s">
        <v>75</v>
      </c>
      <c r="C135" t="s">
        <v>75</v>
      </c>
      <c r="D135" t="s">
        <v>75</v>
      </c>
      <c r="E135" t="s">
        <v>75</v>
      </c>
      <c r="F135" t="s">
        <v>75</v>
      </c>
      <c r="G135" t="s">
        <v>75</v>
      </c>
      <c r="H135" t="s">
        <v>75</v>
      </c>
      <c r="I135" t="s">
        <v>75</v>
      </c>
      <c r="J135">
        <v>2.13314E-2</v>
      </c>
      <c r="K135">
        <v>-6.6512000000000003E-3</v>
      </c>
      <c r="L135">
        <v>3.2737700000000002E-2</v>
      </c>
      <c r="M135" t="s">
        <v>75</v>
      </c>
      <c r="N135">
        <v>1.9415200000000001E-2</v>
      </c>
      <c r="O135" t="s">
        <v>75</v>
      </c>
      <c r="P135" t="s">
        <v>75</v>
      </c>
      <c r="Q135" t="s">
        <v>75</v>
      </c>
      <c r="R135">
        <v>2.5280300000000002E-2</v>
      </c>
      <c r="S135" s="85">
        <v>2.8048221514129112E-2</v>
      </c>
    </row>
    <row r="136" spans="1:19" x14ac:dyDescent="0.25">
      <c r="A136" s="79">
        <v>40633</v>
      </c>
      <c r="B136" t="s">
        <v>75</v>
      </c>
      <c r="C136" t="s">
        <v>75</v>
      </c>
      <c r="D136" t="s">
        <v>75</v>
      </c>
      <c r="E136" t="s">
        <v>75</v>
      </c>
      <c r="F136" t="s">
        <v>75</v>
      </c>
      <c r="G136" t="s">
        <v>75</v>
      </c>
      <c r="H136" t="s">
        <v>75</v>
      </c>
      <c r="I136" t="s">
        <v>75</v>
      </c>
      <c r="J136">
        <v>-3.8080000000000004E-4</v>
      </c>
      <c r="K136">
        <v>1.4449E-2</v>
      </c>
      <c r="L136">
        <v>8.1910999999999998E-3</v>
      </c>
      <c r="M136" t="s">
        <v>75</v>
      </c>
      <c r="N136">
        <v>3.4767999999999999E-3</v>
      </c>
      <c r="O136" t="s">
        <v>75</v>
      </c>
      <c r="P136" t="s">
        <v>75</v>
      </c>
      <c r="Q136" t="s">
        <v>75</v>
      </c>
      <c r="R136">
        <v>1.0799300000000001E-2</v>
      </c>
      <c r="S136" s="85">
        <v>5.2240008594757192E-3</v>
      </c>
    </row>
    <row r="137" spans="1:19" x14ac:dyDescent="0.25">
      <c r="A137" s="79">
        <v>40663</v>
      </c>
      <c r="B137" t="s">
        <v>75</v>
      </c>
      <c r="C137" t="s">
        <v>75</v>
      </c>
      <c r="D137" t="s">
        <v>75</v>
      </c>
      <c r="E137" t="s">
        <v>75</v>
      </c>
      <c r="F137" t="s">
        <v>75</v>
      </c>
      <c r="G137" t="s">
        <v>75</v>
      </c>
      <c r="H137" t="s">
        <v>75</v>
      </c>
      <c r="I137" t="s">
        <v>75</v>
      </c>
      <c r="J137">
        <v>2.6766499999999999E-2</v>
      </c>
      <c r="K137">
        <v>3.4000000000000002E-4</v>
      </c>
      <c r="L137">
        <v>2.20191E-2</v>
      </c>
      <c r="M137" t="s">
        <v>75</v>
      </c>
      <c r="N137">
        <v>2.4665200000000002E-2</v>
      </c>
      <c r="O137" t="s">
        <v>75</v>
      </c>
      <c r="P137" t="s">
        <v>75</v>
      </c>
      <c r="Q137" t="s">
        <v>75</v>
      </c>
      <c r="R137">
        <v>1.6707700000000002E-2</v>
      </c>
      <c r="S137" s="85">
        <v>2.2419943088453298E-2</v>
      </c>
    </row>
    <row r="138" spans="1:19" x14ac:dyDescent="0.25">
      <c r="A138" s="79">
        <v>40694</v>
      </c>
      <c r="B138" t="s">
        <v>75</v>
      </c>
      <c r="C138" t="s">
        <v>75</v>
      </c>
      <c r="D138" t="s">
        <v>75</v>
      </c>
      <c r="E138" t="s">
        <v>75</v>
      </c>
      <c r="F138" t="s">
        <v>75</v>
      </c>
      <c r="G138" t="s">
        <v>75</v>
      </c>
      <c r="H138" t="s">
        <v>75</v>
      </c>
      <c r="I138" t="s">
        <v>75</v>
      </c>
      <c r="J138">
        <v>-7.25E-5</v>
      </c>
      <c r="K138">
        <v>-5.6313999999999999E-3</v>
      </c>
      <c r="L138">
        <v>1.4203E-3</v>
      </c>
      <c r="M138" t="s">
        <v>75</v>
      </c>
      <c r="N138">
        <v>-6.9413999999999995E-3</v>
      </c>
      <c r="O138" t="s">
        <v>75</v>
      </c>
      <c r="P138" t="s">
        <v>75</v>
      </c>
      <c r="Q138" t="s">
        <v>75</v>
      </c>
      <c r="R138">
        <v>-1.7771999999999998E-3</v>
      </c>
      <c r="S138" s="85">
        <v>-7.7275673189497462E-3</v>
      </c>
    </row>
    <row r="139" spans="1:19" x14ac:dyDescent="0.25">
      <c r="A139" s="79">
        <v>40724</v>
      </c>
      <c r="B139" t="s">
        <v>75</v>
      </c>
      <c r="C139" t="s">
        <v>75</v>
      </c>
      <c r="D139" t="s">
        <v>75</v>
      </c>
      <c r="E139" t="s">
        <v>75</v>
      </c>
      <c r="F139" t="s">
        <v>75</v>
      </c>
      <c r="G139" t="s">
        <v>75</v>
      </c>
      <c r="H139" t="s">
        <v>75</v>
      </c>
      <c r="I139" t="s">
        <v>75</v>
      </c>
      <c r="J139">
        <v>-1.6546099999999998E-2</v>
      </c>
      <c r="K139">
        <v>-2.0908899999999998E-2</v>
      </c>
      <c r="L139">
        <v>-2.0880899999999997E-2</v>
      </c>
      <c r="M139" t="s">
        <v>75</v>
      </c>
      <c r="N139">
        <v>-5.8231999999999997E-3</v>
      </c>
      <c r="O139" t="s">
        <v>75</v>
      </c>
      <c r="P139" t="s">
        <v>75</v>
      </c>
      <c r="Q139" t="s">
        <v>75</v>
      </c>
      <c r="R139">
        <v>-1.76972E-2</v>
      </c>
      <c r="S139" s="85">
        <v>-2.0300290493259099E-2</v>
      </c>
    </row>
    <row r="140" spans="1:19" x14ac:dyDescent="0.25">
      <c r="A140" s="79">
        <v>40755</v>
      </c>
      <c r="B140" t="s">
        <v>75</v>
      </c>
      <c r="C140" t="s">
        <v>75</v>
      </c>
      <c r="D140" t="s">
        <v>75</v>
      </c>
      <c r="E140" t="s">
        <v>75</v>
      </c>
      <c r="F140" t="s">
        <v>75</v>
      </c>
      <c r="G140" t="s">
        <v>75</v>
      </c>
      <c r="H140" t="s">
        <v>75</v>
      </c>
      <c r="I140" t="s">
        <v>75</v>
      </c>
      <c r="J140">
        <v>-1.27174E-2</v>
      </c>
      <c r="K140">
        <v>-3.1572000000000002E-3</v>
      </c>
      <c r="L140">
        <v>-2.7954900000000001E-2</v>
      </c>
      <c r="M140" t="s">
        <v>75</v>
      </c>
      <c r="N140">
        <v>-1.1024899999999999E-2</v>
      </c>
      <c r="O140" t="s">
        <v>75</v>
      </c>
      <c r="P140" t="s">
        <v>75</v>
      </c>
      <c r="Q140">
        <v>-2.1297899999999998E-2</v>
      </c>
      <c r="R140">
        <v>-4.8151000000000001E-3</v>
      </c>
      <c r="S140" s="85">
        <v>-1.9914460296082459E-2</v>
      </c>
    </row>
    <row r="141" spans="1:19" x14ac:dyDescent="0.25">
      <c r="A141" s="79">
        <v>40786</v>
      </c>
      <c r="B141" t="s">
        <v>75</v>
      </c>
      <c r="C141" t="s">
        <v>75</v>
      </c>
      <c r="D141" t="s">
        <v>75</v>
      </c>
      <c r="E141" t="s">
        <v>75</v>
      </c>
      <c r="F141" t="s">
        <v>75</v>
      </c>
      <c r="G141" t="s">
        <v>75</v>
      </c>
      <c r="H141" t="s">
        <v>75</v>
      </c>
      <c r="I141" t="s">
        <v>75</v>
      </c>
      <c r="J141">
        <v>-6.7830000000000006E-4</v>
      </c>
      <c r="K141">
        <v>-3.0914199999999999E-2</v>
      </c>
      <c r="L141">
        <v>-6.0282999999999995E-3</v>
      </c>
      <c r="M141" t="s">
        <v>75</v>
      </c>
      <c r="N141">
        <v>-1.2628200000000001E-2</v>
      </c>
      <c r="O141" t="s">
        <v>75</v>
      </c>
      <c r="P141" t="s">
        <v>75</v>
      </c>
      <c r="Q141">
        <v>-4.3930999999999996E-3</v>
      </c>
      <c r="R141">
        <v>-3.6152000000000003E-3</v>
      </c>
      <c r="S141" s="85">
        <v>-3.2201172298214065E-3</v>
      </c>
    </row>
    <row r="142" spans="1:19" x14ac:dyDescent="0.25">
      <c r="A142" s="79">
        <v>40816</v>
      </c>
      <c r="B142" t="s">
        <v>75</v>
      </c>
      <c r="C142" t="s">
        <v>75</v>
      </c>
      <c r="D142" t="s">
        <v>75</v>
      </c>
      <c r="E142" t="s">
        <v>75</v>
      </c>
      <c r="F142" t="s">
        <v>75</v>
      </c>
      <c r="G142" t="s">
        <v>75</v>
      </c>
      <c r="H142" t="s">
        <v>75</v>
      </c>
      <c r="I142" t="s">
        <v>75</v>
      </c>
      <c r="J142">
        <v>-2.4624999999999998E-2</v>
      </c>
      <c r="K142">
        <v>-7.8024000000000001E-3</v>
      </c>
      <c r="L142">
        <v>-3.9357700000000002E-2</v>
      </c>
      <c r="M142" t="s">
        <v>75</v>
      </c>
      <c r="N142">
        <v>-2.1631300000000003E-2</v>
      </c>
      <c r="O142" t="s">
        <v>75</v>
      </c>
      <c r="P142" t="s">
        <v>75</v>
      </c>
      <c r="Q142">
        <v>-4.0636200000000004E-2</v>
      </c>
      <c r="R142">
        <v>-1.3094699999999999E-2</v>
      </c>
      <c r="S142" s="85">
        <v>-3.6119083456931489E-2</v>
      </c>
    </row>
    <row r="143" spans="1:19" x14ac:dyDescent="0.25">
      <c r="A143" s="79">
        <v>40847</v>
      </c>
      <c r="B143" t="s">
        <v>75</v>
      </c>
      <c r="C143" t="s">
        <v>75</v>
      </c>
      <c r="D143" t="s">
        <v>75</v>
      </c>
      <c r="E143" t="s">
        <v>75</v>
      </c>
      <c r="F143" t="s">
        <v>75</v>
      </c>
      <c r="G143" t="s">
        <v>75</v>
      </c>
      <c r="H143" t="s">
        <v>75</v>
      </c>
      <c r="I143" t="s">
        <v>75</v>
      </c>
      <c r="J143">
        <v>9.0311500000000003E-2</v>
      </c>
      <c r="K143">
        <v>5.3570900000000005E-2</v>
      </c>
      <c r="L143">
        <v>0.10626620000000001</v>
      </c>
      <c r="M143" t="s">
        <v>75</v>
      </c>
      <c r="N143">
        <v>7.3899900000000004E-2</v>
      </c>
      <c r="O143" t="s">
        <v>75</v>
      </c>
      <c r="P143" t="s">
        <v>75</v>
      </c>
      <c r="Q143">
        <v>9.0063099999999993E-2</v>
      </c>
      <c r="R143">
        <v>6.9446500000000008E-2</v>
      </c>
      <c r="S143" s="85">
        <v>9.3495830514184197E-2</v>
      </c>
    </row>
    <row r="144" spans="1:19" x14ac:dyDescent="0.25">
      <c r="A144" s="79">
        <v>40877</v>
      </c>
      <c r="B144" t="s">
        <v>75</v>
      </c>
      <c r="C144" t="s">
        <v>75</v>
      </c>
      <c r="D144" t="s">
        <v>75</v>
      </c>
      <c r="E144" t="s">
        <v>75</v>
      </c>
      <c r="F144" t="s">
        <v>75</v>
      </c>
      <c r="G144" t="s">
        <v>75</v>
      </c>
      <c r="H144" t="s">
        <v>75</v>
      </c>
      <c r="I144" t="s">
        <v>75</v>
      </c>
      <c r="J144">
        <v>-6.5135000000000002E-3</v>
      </c>
      <c r="K144">
        <v>-2.5699999999999997E-2</v>
      </c>
      <c r="L144">
        <v>-1.31504E-2</v>
      </c>
      <c r="M144" t="s">
        <v>75</v>
      </c>
      <c r="N144">
        <v>5.4837000000000002E-3</v>
      </c>
      <c r="O144" t="s">
        <v>75</v>
      </c>
      <c r="P144" t="s">
        <v>75</v>
      </c>
      <c r="Q144">
        <v>-3.3362999999999999E-3</v>
      </c>
      <c r="R144">
        <v>6.9150000000000001E-3</v>
      </c>
      <c r="S144" s="85">
        <v>1.5975124858693679E-2</v>
      </c>
    </row>
    <row r="145" spans="1:19" x14ac:dyDescent="0.25">
      <c r="A145" s="79">
        <v>40908</v>
      </c>
      <c r="B145" t="s">
        <v>75</v>
      </c>
      <c r="C145" t="s">
        <v>75</v>
      </c>
      <c r="D145" t="s">
        <v>75</v>
      </c>
      <c r="E145" t="s">
        <v>75</v>
      </c>
      <c r="F145" t="s">
        <v>75</v>
      </c>
      <c r="G145" t="s">
        <v>75</v>
      </c>
      <c r="H145" t="s">
        <v>75</v>
      </c>
      <c r="I145" t="s">
        <v>75</v>
      </c>
      <c r="J145">
        <v>2.8856999999999997E-3</v>
      </c>
      <c r="K145">
        <v>1.7329500000000001E-2</v>
      </c>
      <c r="L145">
        <v>-5.6125000000000003E-3</v>
      </c>
      <c r="M145" t="s">
        <v>75</v>
      </c>
      <c r="N145">
        <v>1.03719E-2</v>
      </c>
      <c r="O145" t="s">
        <v>75</v>
      </c>
      <c r="P145" t="s">
        <v>75</v>
      </c>
      <c r="Q145">
        <v>5.7103000000000006E-3</v>
      </c>
      <c r="R145">
        <v>-1.1979399999999999E-2</v>
      </c>
      <c r="S145" s="85">
        <v>-2.4455739659567488E-2</v>
      </c>
    </row>
    <row r="146" spans="1:19" x14ac:dyDescent="0.25">
      <c r="A146" s="79">
        <v>40939</v>
      </c>
      <c r="B146" t="s">
        <v>75</v>
      </c>
      <c r="C146" t="s">
        <v>75</v>
      </c>
      <c r="D146" t="s">
        <v>75</v>
      </c>
      <c r="E146" t="s">
        <v>75</v>
      </c>
      <c r="F146" t="s">
        <v>75</v>
      </c>
      <c r="G146" t="s">
        <v>75</v>
      </c>
      <c r="H146" t="s">
        <v>75</v>
      </c>
      <c r="I146" t="s">
        <v>75</v>
      </c>
      <c r="J146">
        <v>4.6911100000000004E-2</v>
      </c>
      <c r="K146">
        <v>3.9183599999999999E-2</v>
      </c>
      <c r="L146">
        <v>5.75127E-2</v>
      </c>
      <c r="M146" t="s">
        <v>75</v>
      </c>
      <c r="N146">
        <v>5.3151299999999999E-2</v>
      </c>
      <c r="O146" t="s">
        <v>75</v>
      </c>
      <c r="P146" t="s">
        <v>75</v>
      </c>
      <c r="Q146">
        <v>4.0137099999999995E-2</v>
      </c>
      <c r="R146">
        <v>4.2985200000000001E-2</v>
      </c>
      <c r="S146" s="85">
        <v>5.7289238347359994E-2</v>
      </c>
    </row>
    <row r="147" spans="1:19" x14ac:dyDescent="0.25">
      <c r="A147" s="79">
        <v>40968</v>
      </c>
      <c r="B147" t="s">
        <v>75</v>
      </c>
      <c r="C147" t="s">
        <v>75</v>
      </c>
      <c r="D147" t="s">
        <v>75</v>
      </c>
      <c r="E147" t="s">
        <v>75</v>
      </c>
      <c r="F147" t="s">
        <v>75</v>
      </c>
      <c r="G147" t="s">
        <v>75</v>
      </c>
      <c r="H147" t="s">
        <v>75</v>
      </c>
      <c r="I147" t="s">
        <v>75</v>
      </c>
      <c r="J147">
        <v>1.9667900000000002E-2</v>
      </c>
      <c r="K147">
        <v>2.04639E-2</v>
      </c>
      <c r="L147">
        <v>1.2247600000000001E-2</v>
      </c>
      <c r="M147" t="s">
        <v>75</v>
      </c>
      <c r="N147">
        <v>1.8995999999999999E-2</v>
      </c>
      <c r="O147" t="s">
        <v>75</v>
      </c>
      <c r="P147" t="s">
        <v>75</v>
      </c>
      <c r="Q147">
        <v>2.9741200000000002E-2</v>
      </c>
      <c r="R147">
        <v>2.0318700000000002E-2</v>
      </c>
      <c r="S147" s="85">
        <v>1.6963805233890739E-2</v>
      </c>
    </row>
    <row r="148" spans="1:19" x14ac:dyDescent="0.25">
      <c r="A148" s="79">
        <v>40999</v>
      </c>
      <c r="B148" t="s">
        <v>75</v>
      </c>
      <c r="C148" t="s">
        <v>75</v>
      </c>
      <c r="D148" t="s">
        <v>75</v>
      </c>
      <c r="E148" t="s">
        <v>75</v>
      </c>
      <c r="F148" t="s">
        <v>75</v>
      </c>
      <c r="G148" t="s">
        <v>75</v>
      </c>
      <c r="H148" t="s">
        <v>75</v>
      </c>
      <c r="I148" t="s">
        <v>75</v>
      </c>
      <c r="J148">
        <v>-5.0905000000000004E-3</v>
      </c>
      <c r="K148">
        <v>-6.1680999999999993E-3</v>
      </c>
      <c r="L148">
        <v>-1.6420000000000001E-2</v>
      </c>
      <c r="M148" t="s">
        <v>75</v>
      </c>
      <c r="N148">
        <v>-4.2940000000000001E-3</v>
      </c>
      <c r="O148" t="s">
        <v>75</v>
      </c>
      <c r="P148" t="s">
        <v>75</v>
      </c>
      <c r="Q148">
        <v>3.2904000000000002E-3</v>
      </c>
      <c r="R148">
        <v>-1.24739E-2</v>
      </c>
      <c r="S148" s="85">
        <v>-1.4113421837219087E-2</v>
      </c>
    </row>
    <row r="149" spans="1:19" x14ac:dyDescent="0.25">
      <c r="A149" s="79">
        <v>41029</v>
      </c>
      <c r="B149" t="s">
        <v>75</v>
      </c>
      <c r="C149" t="s">
        <v>75</v>
      </c>
      <c r="D149" t="s">
        <v>75</v>
      </c>
      <c r="E149" t="s">
        <v>75</v>
      </c>
      <c r="F149" t="s">
        <v>75</v>
      </c>
      <c r="G149" t="s">
        <v>75</v>
      </c>
      <c r="H149" t="s">
        <v>75</v>
      </c>
      <c r="I149" t="s">
        <v>75</v>
      </c>
      <c r="J149">
        <v>2.8137599999999999E-2</v>
      </c>
      <c r="K149">
        <v>8.5594999999999994E-3</v>
      </c>
      <c r="L149">
        <v>2.2888799999999997E-2</v>
      </c>
      <c r="M149" t="s">
        <v>75</v>
      </c>
      <c r="N149">
        <v>2.9366199999999999E-2</v>
      </c>
      <c r="O149" t="s">
        <v>75</v>
      </c>
      <c r="P149" t="s">
        <v>75</v>
      </c>
      <c r="Q149">
        <v>2.2833899999999997E-2</v>
      </c>
      <c r="R149">
        <v>1.83059E-2</v>
      </c>
      <c r="S149" s="85">
        <v>2.8332736959287619E-2</v>
      </c>
    </row>
    <row r="150" spans="1:19" x14ac:dyDescent="0.25">
      <c r="A150" s="79">
        <v>41060</v>
      </c>
      <c r="B150" t="s">
        <v>75</v>
      </c>
      <c r="C150" t="s">
        <v>75</v>
      </c>
      <c r="D150" t="s">
        <v>75</v>
      </c>
      <c r="E150" t="s">
        <v>75</v>
      </c>
      <c r="F150" t="s">
        <v>75</v>
      </c>
      <c r="G150" t="s">
        <v>75</v>
      </c>
      <c r="H150" t="s">
        <v>75</v>
      </c>
      <c r="I150" t="s">
        <v>75</v>
      </c>
      <c r="J150">
        <v>-3.2008100000000005E-2</v>
      </c>
      <c r="K150">
        <v>-2.9524100000000001E-2</v>
      </c>
      <c r="L150">
        <v>-3.8943699999999998E-2</v>
      </c>
      <c r="M150" t="s">
        <v>75</v>
      </c>
      <c r="N150">
        <v>-3.9968699999999996E-2</v>
      </c>
      <c r="O150" t="s">
        <v>75</v>
      </c>
      <c r="P150" t="s">
        <v>75</v>
      </c>
      <c r="Q150">
        <v>-2.5843999999999999E-2</v>
      </c>
      <c r="R150">
        <v>-2.8986900000000003E-2</v>
      </c>
      <c r="S150" s="85">
        <v>-3.5888786324951516E-2</v>
      </c>
    </row>
    <row r="151" spans="1:19" x14ac:dyDescent="0.25">
      <c r="A151" s="79">
        <v>41090</v>
      </c>
      <c r="B151" t="s">
        <v>75</v>
      </c>
      <c r="C151" t="s">
        <v>75</v>
      </c>
      <c r="D151" t="s">
        <v>75</v>
      </c>
      <c r="E151" t="s">
        <v>75</v>
      </c>
      <c r="F151" t="s">
        <v>75</v>
      </c>
      <c r="G151" t="s">
        <v>75</v>
      </c>
      <c r="H151" t="s">
        <v>75</v>
      </c>
      <c r="I151" t="s">
        <v>75</v>
      </c>
      <c r="J151">
        <v>1.9338000000000001E-3</v>
      </c>
      <c r="K151">
        <v>-1.4599999999999999E-3</v>
      </c>
      <c r="L151">
        <v>1.08358E-2</v>
      </c>
      <c r="M151" t="s">
        <v>75</v>
      </c>
      <c r="N151">
        <v>1.32637E-2</v>
      </c>
      <c r="O151" t="s">
        <v>75</v>
      </c>
      <c r="P151" t="s">
        <v>75</v>
      </c>
      <c r="Q151">
        <v>1.12097E-2</v>
      </c>
      <c r="R151">
        <v>-4.4450000000000002E-3</v>
      </c>
      <c r="S151" s="85">
        <v>1.8524645222090186E-2</v>
      </c>
    </row>
    <row r="152" spans="1:19" x14ac:dyDescent="0.25">
      <c r="A152" s="79">
        <v>41121</v>
      </c>
      <c r="B152" t="s">
        <v>75</v>
      </c>
      <c r="C152">
        <v>2.3244600000000001E-2</v>
      </c>
      <c r="D152" t="s">
        <v>75</v>
      </c>
      <c r="E152">
        <v>3.4987799999999999E-2</v>
      </c>
      <c r="F152" t="s">
        <v>75</v>
      </c>
      <c r="G152" t="s">
        <v>75</v>
      </c>
      <c r="H152" t="s">
        <v>75</v>
      </c>
      <c r="I152" t="s">
        <v>75</v>
      </c>
      <c r="J152">
        <v>3.5200099999999998E-2</v>
      </c>
      <c r="K152">
        <v>2.3309000000000003E-2</v>
      </c>
      <c r="L152">
        <v>2.26803E-2</v>
      </c>
      <c r="M152" t="s">
        <v>75</v>
      </c>
      <c r="N152">
        <v>3.07739E-2</v>
      </c>
      <c r="O152" t="s">
        <v>75</v>
      </c>
      <c r="P152" t="s">
        <v>75</v>
      </c>
      <c r="Q152">
        <v>4.3325599999999999E-2</v>
      </c>
      <c r="R152">
        <v>2.6636999999999997E-3</v>
      </c>
      <c r="S152" s="85">
        <v>2.705642353207538E-2</v>
      </c>
    </row>
    <row r="153" spans="1:19" x14ac:dyDescent="0.25">
      <c r="A153" s="79">
        <v>41152</v>
      </c>
      <c r="B153" t="s">
        <v>75</v>
      </c>
      <c r="C153">
        <v>1.2104999999999999E-2</v>
      </c>
      <c r="D153" t="s">
        <v>75</v>
      </c>
      <c r="E153">
        <v>3.0306600000000003E-2</v>
      </c>
      <c r="F153" t="s">
        <v>75</v>
      </c>
      <c r="G153" t="s">
        <v>75</v>
      </c>
      <c r="H153" t="s">
        <v>75</v>
      </c>
      <c r="I153" t="s">
        <v>75</v>
      </c>
      <c r="J153">
        <v>2.12981E-2</v>
      </c>
      <c r="K153">
        <v>1.8770999999999999E-2</v>
      </c>
      <c r="L153">
        <v>3.2242199999999999E-2</v>
      </c>
      <c r="M153" t="s">
        <v>75</v>
      </c>
      <c r="N153">
        <v>8.8316999999999996E-3</v>
      </c>
      <c r="O153" t="s">
        <v>75</v>
      </c>
      <c r="P153" t="s">
        <v>75</v>
      </c>
      <c r="Q153">
        <v>2.3286699999999997E-2</v>
      </c>
      <c r="R153">
        <v>1.6572199999999999E-2</v>
      </c>
      <c r="S153" s="85">
        <v>2.7419447585823375E-2</v>
      </c>
    </row>
    <row r="154" spans="1:19" x14ac:dyDescent="0.25">
      <c r="A154" s="79">
        <v>41182</v>
      </c>
      <c r="B154" t="s">
        <v>75</v>
      </c>
      <c r="C154">
        <v>2.1357599999999997E-2</v>
      </c>
      <c r="D154" t="s">
        <v>75</v>
      </c>
      <c r="E154">
        <v>6.7147000000000005E-3</v>
      </c>
      <c r="F154" t="s">
        <v>75</v>
      </c>
      <c r="G154" t="s">
        <v>75</v>
      </c>
      <c r="H154" t="s">
        <v>75</v>
      </c>
      <c r="I154" t="s">
        <v>75</v>
      </c>
      <c r="J154">
        <v>2.7572999999999999E-3</v>
      </c>
      <c r="K154" t="s">
        <v>75</v>
      </c>
      <c r="L154">
        <v>1.73695E-2</v>
      </c>
      <c r="M154" t="s">
        <v>75</v>
      </c>
      <c r="N154">
        <v>1.0331E-2</v>
      </c>
      <c r="O154" t="s">
        <v>75</v>
      </c>
      <c r="P154" t="s">
        <v>75</v>
      </c>
      <c r="Q154">
        <v>3.9803E-3</v>
      </c>
      <c r="R154">
        <v>1.38879E-2</v>
      </c>
      <c r="S154" s="85">
        <v>1.6447767319944351E-2</v>
      </c>
    </row>
    <row r="155" spans="1:19" x14ac:dyDescent="0.25">
      <c r="A155" s="79">
        <v>41213</v>
      </c>
      <c r="B155" t="s">
        <v>75</v>
      </c>
      <c r="C155">
        <v>3.4141900000000003E-2</v>
      </c>
      <c r="D155" t="s">
        <v>75</v>
      </c>
      <c r="E155">
        <v>3.4031899999999997E-2</v>
      </c>
      <c r="F155" t="s">
        <v>75</v>
      </c>
      <c r="G155" t="s">
        <v>75</v>
      </c>
      <c r="H155" t="s">
        <v>75</v>
      </c>
      <c r="I155" t="s">
        <v>75</v>
      </c>
      <c r="J155">
        <v>4.3918699999999998E-2</v>
      </c>
      <c r="K155" t="s">
        <v>75</v>
      </c>
      <c r="L155">
        <v>5.1649300000000002E-2</v>
      </c>
      <c r="M155" t="s">
        <v>75</v>
      </c>
      <c r="N155">
        <v>4.3462599999999997E-2</v>
      </c>
      <c r="O155" t="s">
        <v>75</v>
      </c>
      <c r="P155" t="s">
        <v>75</v>
      </c>
      <c r="Q155">
        <v>3.49048E-2</v>
      </c>
      <c r="R155">
        <v>5.2897400000000004E-2</v>
      </c>
      <c r="S155" s="85">
        <v>4.2171314512521096E-2</v>
      </c>
    </row>
    <row r="156" spans="1:19" x14ac:dyDescent="0.25">
      <c r="A156" s="79">
        <v>41243</v>
      </c>
      <c r="B156" t="s">
        <v>75</v>
      </c>
      <c r="C156">
        <v>1.22059E-2</v>
      </c>
      <c r="D156" t="s">
        <v>75</v>
      </c>
      <c r="E156">
        <v>2.35661E-2</v>
      </c>
      <c r="F156" t="s">
        <v>75</v>
      </c>
      <c r="G156" t="s">
        <v>75</v>
      </c>
      <c r="H156" t="s">
        <v>75</v>
      </c>
      <c r="I156" t="s">
        <v>75</v>
      </c>
      <c r="J156">
        <v>9.4073999999999998E-3</v>
      </c>
      <c r="K156" t="s">
        <v>75</v>
      </c>
      <c r="L156">
        <v>2.0063399999999999E-2</v>
      </c>
      <c r="M156" t="s">
        <v>75</v>
      </c>
      <c r="N156">
        <v>2.0824999999999997E-3</v>
      </c>
      <c r="O156" t="s">
        <v>75</v>
      </c>
      <c r="P156" t="s">
        <v>75</v>
      </c>
      <c r="Q156">
        <v>2.42338E-2</v>
      </c>
      <c r="R156">
        <v>3.9553000000000001E-3</v>
      </c>
      <c r="S156" s="85">
        <v>2.6355763176781011E-2</v>
      </c>
    </row>
    <row r="157" spans="1:19" x14ac:dyDescent="0.25">
      <c r="A157" s="79">
        <v>41274</v>
      </c>
      <c r="B157" t="s">
        <v>75</v>
      </c>
      <c r="C157">
        <v>3.71931E-2</v>
      </c>
      <c r="D157" t="s">
        <v>75</v>
      </c>
      <c r="E157">
        <v>3.6236000000000004E-2</v>
      </c>
      <c r="F157" t="s">
        <v>75</v>
      </c>
      <c r="G157" t="s">
        <v>75</v>
      </c>
      <c r="H157" t="s">
        <v>75</v>
      </c>
      <c r="I157" t="s">
        <v>75</v>
      </c>
      <c r="J157">
        <v>2.5592400000000001E-2</v>
      </c>
      <c r="K157" t="s">
        <v>75</v>
      </c>
      <c r="L157">
        <v>9.9819000000000001E-3</v>
      </c>
      <c r="M157" t="s">
        <v>75</v>
      </c>
      <c r="N157">
        <v>3.98395E-2</v>
      </c>
      <c r="O157" t="s">
        <v>75</v>
      </c>
      <c r="P157" t="s">
        <v>75</v>
      </c>
      <c r="Q157">
        <v>3.8946299999999996E-2</v>
      </c>
      <c r="R157">
        <v>3.26363E-2</v>
      </c>
      <c r="S157" s="85">
        <v>3.1547473499521583E-2</v>
      </c>
    </row>
    <row r="158" spans="1:19" x14ac:dyDescent="0.25">
      <c r="A158" s="79">
        <v>41305</v>
      </c>
      <c r="B158" t="s">
        <v>75</v>
      </c>
      <c r="C158">
        <v>2.8645500000000001E-2</v>
      </c>
      <c r="D158" t="s">
        <v>75</v>
      </c>
      <c r="E158">
        <v>4.8230000000000002E-2</v>
      </c>
      <c r="F158" t="s">
        <v>75</v>
      </c>
      <c r="G158" t="s">
        <v>75</v>
      </c>
      <c r="H158" t="s">
        <v>75</v>
      </c>
      <c r="I158" t="s">
        <v>75</v>
      </c>
      <c r="J158">
        <v>2.6955699999999999E-2</v>
      </c>
      <c r="K158" t="s">
        <v>75</v>
      </c>
      <c r="L158">
        <v>4.6390900000000006E-2</v>
      </c>
      <c r="M158" t="s">
        <v>75</v>
      </c>
      <c r="N158">
        <v>8.5582999999999996E-3</v>
      </c>
      <c r="O158" t="s">
        <v>75</v>
      </c>
      <c r="P158" t="s">
        <v>75</v>
      </c>
      <c r="Q158">
        <v>6.339E-3</v>
      </c>
      <c r="R158">
        <v>2.7112400000000002E-2</v>
      </c>
      <c r="S158" s="85">
        <v>3.2273156369171163E-2</v>
      </c>
    </row>
    <row r="159" spans="1:19" x14ac:dyDescent="0.25">
      <c r="A159" s="79">
        <v>41333</v>
      </c>
      <c r="B159" t="s">
        <v>75</v>
      </c>
      <c r="C159">
        <v>1.0893999999999999E-3</v>
      </c>
      <c r="D159" t="s">
        <v>75</v>
      </c>
      <c r="E159">
        <v>-2.1189E-3</v>
      </c>
      <c r="F159" t="s">
        <v>75</v>
      </c>
      <c r="G159" t="s">
        <v>75</v>
      </c>
      <c r="H159" t="s">
        <v>75</v>
      </c>
      <c r="I159" t="s">
        <v>75</v>
      </c>
      <c r="J159">
        <v>-1.01869E-2</v>
      </c>
      <c r="K159" t="s">
        <v>75</v>
      </c>
      <c r="L159">
        <v>-1.57062E-2</v>
      </c>
      <c r="M159" t="s">
        <v>75</v>
      </c>
      <c r="N159">
        <v>-1.46102E-2</v>
      </c>
      <c r="O159" t="s">
        <v>75</v>
      </c>
      <c r="P159" t="s">
        <v>75</v>
      </c>
      <c r="Q159">
        <v>-4.1993999999999998E-3</v>
      </c>
      <c r="R159">
        <v>-2.1231699999999999E-2</v>
      </c>
      <c r="S159" s="85">
        <v>-1.8938577531942058E-2</v>
      </c>
    </row>
    <row r="160" spans="1:19" x14ac:dyDescent="0.25">
      <c r="A160" s="79">
        <v>41364</v>
      </c>
      <c r="B160" t="s">
        <v>75</v>
      </c>
      <c r="C160">
        <v>1.3262599999999999E-2</v>
      </c>
      <c r="D160" t="s">
        <v>75</v>
      </c>
      <c r="E160">
        <v>2.96948E-2</v>
      </c>
      <c r="F160" t="s">
        <v>75</v>
      </c>
      <c r="G160" t="s">
        <v>75</v>
      </c>
      <c r="H160" t="s">
        <v>75</v>
      </c>
      <c r="I160" t="s">
        <v>75</v>
      </c>
      <c r="J160">
        <v>1.6438399999999999E-2</v>
      </c>
      <c r="K160" t="s">
        <v>75</v>
      </c>
      <c r="L160">
        <v>7.3809999999999995E-3</v>
      </c>
      <c r="M160" t="s">
        <v>75</v>
      </c>
      <c r="N160">
        <v>1.2048300000000001E-2</v>
      </c>
      <c r="O160" t="s">
        <v>75</v>
      </c>
      <c r="P160" t="s">
        <v>75</v>
      </c>
      <c r="Q160">
        <v>1.2182699999999999E-2</v>
      </c>
      <c r="R160">
        <v>8.3534999999999998E-3</v>
      </c>
      <c r="S160" s="85">
        <v>1.1945508115266623E-2</v>
      </c>
    </row>
    <row r="161" spans="1:19" x14ac:dyDescent="0.25">
      <c r="A161" s="79">
        <v>41394</v>
      </c>
      <c r="B161" t="s">
        <v>75</v>
      </c>
      <c r="C161">
        <v>-1.76534E-2</v>
      </c>
      <c r="D161" t="s">
        <v>75</v>
      </c>
      <c r="E161">
        <v>-7.9264999999999995E-3</v>
      </c>
      <c r="F161" t="s">
        <v>75</v>
      </c>
      <c r="G161" t="s">
        <v>75</v>
      </c>
      <c r="H161" t="s">
        <v>75</v>
      </c>
      <c r="I161" t="s">
        <v>75</v>
      </c>
      <c r="J161">
        <v>-1.83748E-2</v>
      </c>
      <c r="K161" t="s">
        <v>75</v>
      </c>
      <c r="L161">
        <v>-2.3361699999999999E-2</v>
      </c>
      <c r="M161" t="s">
        <v>75</v>
      </c>
      <c r="N161">
        <v>-1.05244E-2</v>
      </c>
      <c r="O161" t="s">
        <v>75</v>
      </c>
      <c r="P161" t="s">
        <v>75</v>
      </c>
      <c r="Q161">
        <v>-8.7173000000000007E-3</v>
      </c>
      <c r="R161">
        <v>-3.5113699999999998E-2</v>
      </c>
      <c r="S161" s="85">
        <v>-2.4942022428139365E-2</v>
      </c>
    </row>
    <row r="162" spans="1:19" x14ac:dyDescent="0.25">
      <c r="A162" s="79">
        <v>41425</v>
      </c>
      <c r="B162" t="s">
        <v>75</v>
      </c>
      <c r="C162">
        <v>7.2013199999999999E-2</v>
      </c>
      <c r="D162">
        <v>3.0997E-2</v>
      </c>
      <c r="E162">
        <v>7.782E-2</v>
      </c>
      <c r="F162" t="s">
        <v>75</v>
      </c>
      <c r="G162" t="s">
        <v>75</v>
      </c>
      <c r="H162" t="s">
        <v>75</v>
      </c>
      <c r="I162" t="s">
        <v>75</v>
      </c>
      <c r="J162">
        <v>7.84049E-2</v>
      </c>
      <c r="K162" t="s">
        <v>75</v>
      </c>
      <c r="L162">
        <v>0.11242829999999999</v>
      </c>
      <c r="M162" t="s">
        <v>75</v>
      </c>
      <c r="N162">
        <v>5.4565200000000001E-2</v>
      </c>
      <c r="O162" t="s">
        <v>75</v>
      </c>
      <c r="P162" t="s">
        <v>75</v>
      </c>
      <c r="Q162">
        <v>6.6434699999999999E-2</v>
      </c>
      <c r="R162">
        <v>6.6710099999999994E-2</v>
      </c>
      <c r="S162" s="85">
        <v>8.5113511038974465E-2</v>
      </c>
    </row>
    <row r="163" spans="1:19" x14ac:dyDescent="0.25">
      <c r="A163" s="79">
        <v>41455</v>
      </c>
      <c r="B163" t="s">
        <v>75</v>
      </c>
      <c r="C163">
        <v>-4.4976299999999997E-2</v>
      </c>
      <c r="D163">
        <v>-4.76829E-2</v>
      </c>
      <c r="E163">
        <v>-1.6242300000000001E-2</v>
      </c>
      <c r="F163" t="s">
        <v>75</v>
      </c>
      <c r="G163" t="s">
        <v>75</v>
      </c>
      <c r="H163" t="s">
        <v>75</v>
      </c>
      <c r="I163" t="s">
        <v>75</v>
      </c>
      <c r="J163">
        <v>-3.7453300000000002E-2</v>
      </c>
      <c r="K163" t="s">
        <v>75</v>
      </c>
      <c r="L163">
        <v>-7.1308200000000002E-2</v>
      </c>
      <c r="M163" t="s">
        <v>75</v>
      </c>
      <c r="N163">
        <v>-3.75792E-2</v>
      </c>
      <c r="O163" t="s">
        <v>75</v>
      </c>
      <c r="P163" t="s">
        <v>75</v>
      </c>
      <c r="Q163">
        <v>-3.4411200000000003E-2</v>
      </c>
      <c r="R163">
        <v>-5.5769099999999995E-2</v>
      </c>
      <c r="S163" s="85">
        <v>-5.6977063050244192E-2</v>
      </c>
    </row>
    <row r="164" spans="1:19" x14ac:dyDescent="0.25">
      <c r="A164" s="79">
        <v>41486</v>
      </c>
      <c r="B164" t="s">
        <v>75</v>
      </c>
      <c r="C164">
        <v>4.9042700000000002E-2</v>
      </c>
      <c r="D164">
        <v>2.12146E-2</v>
      </c>
      <c r="E164">
        <v>2.8067099999999998E-2</v>
      </c>
      <c r="F164" t="s">
        <v>75</v>
      </c>
      <c r="G164" t="s">
        <v>75</v>
      </c>
      <c r="H164" t="s">
        <v>75</v>
      </c>
      <c r="I164" t="s">
        <v>75</v>
      </c>
      <c r="J164">
        <v>3.7514800000000001E-2</v>
      </c>
      <c r="K164" t="s">
        <v>75</v>
      </c>
      <c r="L164">
        <v>5.8895999999999997E-2</v>
      </c>
      <c r="M164" t="s">
        <v>75</v>
      </c>
      <c r="N164">
        <v>2.9166899999999999E-2</v>
      </c>
      <c r="O164" t="s">
        <v>75</v>
      </c>
      <c r="P164" t="s">
        <v>75</v>
      </c>
      <c r="Q164">
        <v>3.5330300000000002E-2</v>
      </c>
      <c r="R164">
        <v>5.1847700000000004E-2</v>
      </c>
      <c r="S164" s="85">
        <v>4.407222207535777E-2</v>
      </c>
    </row>
    <row r="165" spans="1:19" x14ac:dyDescent="0.25">
      <c r="A165" s="79">
        <v>41517</v>
      </c>
      <c r="B165" t="s">
        <v>75</v>
      </c>
      <c r="C165">
        <v>2.8626299999999997E-2</v>
      </c>
      <c r="D165">
        <v>3.1899199999999996E-2</v>
      </c>
      <c r="E165">
        <v>2.3021699999999999E-2</v>
      </c>
      <c r="F165" t="s">
        <v>75</v>
      </c>
      <c r="G165" t="s">
        <v>75</v>
      </c>
      <c r="H165" t="s">
        <v>75</v>
      </c>
      <c r="I165" t="s">
        <v>75</v>
      </c>
      <c r="J165">
        <v>1.83765E-2</v>
      </c>
      <c r="K165" t="s">
        <v>75</v>
      </c>
      <c r="L165">
        <v>3.3582800000000003E-2</v>
      </c>
      <c r="M165" t="s">
        <v>75</v>
      </c>
      <c r="N165">
        <v>1.14381E-2</v>
      </c>
      <c r="O165" t="s">
        <v>75</v>
      </c>
      <c r="P165" t="s">
        <v>75</v>
      </c>
      <c r="Q165">
        <v>1.7284900000000002E-2</v>
      </c>
      <c r="R165">
        <v>3.4033899999999999E-2</v>
      </c>
      <c r="S165" s="85">
        <v>2.5771569471441325E-2</v>
      </c>
    </row>
    <row r="166" spans="1:19" x14ac:dyDescent="0.25">
      <c r="A166" s="79">
        <v>41547</v>
      </c>
      <c r="B166">
        <v>4.6258600000000004E-2</v>
      </c>
      <c r="C166">
        <v>4.3394300000000004E-2</v>
      </c>
      <c r="D166">
        <v>4.4747599999999998E-2</v>
      </c>
      <c r="E166">
        <v>4.1423100000000004E-2</v>
      </c>
      <c r="F166" t="s">
        <v>75</v>
      </c>
      <c r="G166" t="s">
        <v>75</v>
      </c>
      <c r="H166" t="s">
        <v>75</v>
      </c>
      <c r="I166" t="s">
        <v>75</v>
      </c>
      <c r="J166">
        <v>4.9791000000000002E-2</v>
      </c>
      <c r="K166" t="s">
        <v>75</v>
      </c>
      <c r="L166">
        <v>3.6613600000000003E-2</v>
      </c>
      <c r="M166" t="s">
        <v>75</v>
      </c>
      <c r="N166">
        <v>4.5484799999999999E-2</v>
      </c>
      <c r="O166" t="s">
        <v>75</v>
      </c>
      <c r="P166" t="s">
        <v>75</v>
      </c>
      <c r="Q166">
        <v>5.0681799999999999E-2</v>
      </c>
      <c r="R166">
        <v>5.6982499999999998E-2</v>
      </c>
      <c r="S166" s="85">
        <v>5.076082374787827E-2</v>
      </c>
    </row>
    <row r="167" spans="1:19" x14ac:dyDescent="0.25">
      <c r="A167" s="79">
        <v>41578</v>
      </c>
      <c r="B167">
        <v>3.75085E-2</v>
      </c>
      <c r="C167">
        <v>3.73531E-2</v>
      </c>
      <c r="D167">
        <v>3.4063900000000001E-2</v>
      </c>
      <c r="E167">
        <v>4.3753E-2</v>
      </c>
      <c r="F167" t="s">
        <v>75</v>
      </c>
      <c r="G167" t="s">
        <v>75</v>
      </c>
      <c r="H167" t="s">
        <v>75</v>
      </c>
      <c r="I167" t="s">
        <v>75</v>
      </c>
      <c r="J167">
        <v>3.6878000000000001E-2</v>
      </c>
      <c r="K167" t="s">
        <v>75</v>
      </c>
      <c r="L167">
        <v>3.3919999999999999E-2</v>
      </c>
      <c r="M167" t="s">
        <v>75</v>
      </c>
      <c r="N167">
        <v>4.3784900000000002E-2</v>
      </c>
      <c r="O167" t="s">
        <v>75</v>
      </c>
      <c r="P167" t="s">
        <v>75</v>
      </c>
      <c r="Q167">
        <v>4.1227099999999996E-2</v>
      </c>
      <c r="R167">
        <v>3.2314200000000001E-2</v>
      </c>
      <c r="S167" s="85">
        <v>3.6136610046982209E-2</v>
      </c>
    </row>
    <row r="168" spans="1:19" x14ac:dyDescent="0.25">
      <c r="A168" s="79">
        <v>41608</v>
      </c>
      <c r="B168">
        <v>-6.7435000000000004E-3</v>
      </c>
      <c r="C168">
        <v>-3.8538999999999999E-3</v>
      </c>
      <c r="D168">
        <v>-2.4198499999999998E-2</v>
      </c>
      <c r="E168">
        <v>-5.6760000000000003E-4</v>
      </c>
      <c r="F168" t="s">
        <v>75</v>
      </c>
      <c r="G168" t="s">
        <v>75</v>
      </c>
      <c r="H168" t="s">
        <v>75</v>
      </c>
      <c r="I168" t="s">
        <v>75</v>
      </c>
      <c r="J168">
        <v>-1.91716E-2</v>
      </c>
      <c r="K168" t="s">
        <v>75</v>
      </c>
      <c r="L168">
        <v>-1.2674700000000001E-2</v>
      </c>
      <c r="M168" t="s">
        <v>75</v>
      </c>
      <c r="N168">
        <v>-2.15085E-2</v>
      </c>
      <c r="O168" t="s">
        <v>75</v>
      </c>
      <c r="P168" t="s">
        <v>75</v>
      </c>
      <c r="Q168">
        <v>-1.64645E-2</v>
      </c>
      <c r="R168">
        <v>-2.0230499999999998E-2</v>
      </c>
      <c r="S168" s="85">
        <v>-1.1003526346446857E-2</v>
      </c>
    </row>
    <row r="169" spans="1:19" x14ac:dyDescent="0.25">
      <c r="A169" s="79">
        <v>41639</v>
      </c>
      <c r="B169">
        <v>2.1122100000000001E-2</v>
      </c>
      <c r="C169">
        <v>1.5879399999999998E-2</v>
      </c>
      <c r="D169">
        <v>1.2489800000000001E-2</v>
      </c>
      <c r="E169">
        <v>3.2477900000000004E-2</v>
      </c>
      <c r="F169" t="s">
        <v>75</v>
      </c>
      <c r="G169" t="s">
        <v>75</v>
      </c>
      <c r="H169" t="s">
        <v>75</v>
      </c>
      <c r="I169" t="s">
        <v>75</v>
      </c>
      <c r="J169">
        <v>2.9972200000000001E-2</v>
      </c>
      <c r="K169" t="s">
        <v>75</v>
      </c>
      <c r="L169">
        <v>3.5294499999999999E-2</v>
      </c>
      <c r="M169" t="s">
        <v>75</v>
      </c>
      <c r="N169">
        <v>2.1922700000000003E-2</v>
      </c>
      <c r="O169" t="s">
        <v>75</v>
      </c>
      <c r="P169" t="s">
        <v>75</v>
      </c>
      <c r="Q169">
        <v>4.0935300000000001E-2</v>
      </c>
      <c r="R169">
        <v>2.2824799999999999E-2</v>
      </c>
      <c r="S169" s="85">
        <v>2.9838018256759025E-2</v>
      </c>
    </row>
    <row r="170" spans="1:19" x14ac:dyDescent="0.25">
      <c r="A170" s="79">
        <v>41670</v>
      </c>
      <c r="B170">
        <v>-1.71761E-2</v>
      </c>
      <c r="C170">
        <v>-1.64838E-2</v>
      </c>
      <c r="D170">
        <v>-2.0202000000000001E-2</v>
      </c>
      <c r="E170">
        <v>-3.1035300000000002E-2</v>
      </c>
      <c r="F170" t="s">
        <v>75</v>
      </c>
      <c r="G170" t="s">
        <v>75</v>
      </c>
      <c r="H170" t="s">
        <v>75</v>
      </c>
      <c r="I170" t="s">
        <v>75</v>
      </c>
      <c r="J170">
        <v>-2.83126E-2</v>
      </c>
      <c r="K170" t="s">
        <v>75</v>
      </c>
      <c r="L170">
        <v>-1.18578E-2</v>
      </c>
      <c r="M170" t="s">
        <v>75</v>
      </c>
      <c r="N170">
        <v>-3.6601799999999997E-2</v>
      </c>
      <c r="O170" t="s">
        <v>75</v>
      </c>
      <c r="P170" t="s">
        <v>75</v>
      </c>
      <c r="Q170">
        <v>-4.4078400000000004E-2</v>
      </c>
      <c r="R170">
        <v>8.1414E-3</v>
      </c>
      <c r="S170" s="85">
        <v>-2.3594140779240935E-2</v>
      </c>
    </row>
    <row r="171" spans="1:19" x14ac:dyDescent="0.25">
      <c r="A171" s="79">
        <v>41698</v>
      </c>
      <c r="B171">
        <v>3.6925699999999999E-2</v>
      </c>
      <c r="C171">
        <v>3.7276799999999999E-2</v>
      </c>
      <c r="D171">
        <v>1.10391E-2</v>
      </c>
      <c r="E171">
        <v>4.34854E-2</v>
      </c>
      <c r="F171" t="s">
        <v>75</v>
      </c>
      <c r="G171" t="s">
        <v>75</v>
      </c>
      <c r="H171" t="s">
        <v>75</v>
      </c>
      <c r="I171" t="s">
        <v>75</v>
      </c>
      <c r="J171">
        <v>3.9838800000000001E-2</v>
      </c>
      <c r="K171" t="s">
        <v>75</v>
      </c>
      <c r="L171">
        <v>4.9420400000000003E-2</v>
      </c>
      <c r="M171" t="s">
        <v>75</v>
      </c>
      <c r="N171">
        <v>3.0495100000000001E-2</v>
      </c>
      <c r="O171" t="s">
        <v>75</v>
      </c>
      <c r="P171" t="s">
        <v>75</v>
      </c>
      <c r="Q171">
        <v>5.2104600000000001E-2</v>
      </c>
      <c r="R171">
        <v>4.1811100000000004E-2</v>
      </c>
      <c r="S171" s="85">
        <v>4.8840626119065478E-2</v>
      </c>
    </row>
    <row r="172" spans="1:19" x14ac:dyDescent="0.25">
      <c r="A172" s="79">
        <v>41729</v>
      </c>
      <c r="B172">
        <v>1.0873500000000001E-2</v>
      </c>
      <c r="C172">
        <v>2.7189700000000001E-2</v>
      </c>
      <c r="D172">
        <v>2.4002900000000001E-2</v>
      </c>
      <c r="E172">
        <v>-4.4072E-3</v>
      </c>
      <c r="F172" t="s">
        <v>75</v>
      </c>
      <c r="G172" t="s">
        <v>75</v>
      </c>
      <c r="H172" t="s">
        <v>75</v>
      </c>
      <c r="I172" t="s">
        <v>75</v>
      </c>
      <c r="J172" t="s">
        <v>75</v>
      </c>
      <c r="K172" t="s">
        <v>75</v>
      </c>
      <c r="L172">
        <v>2.3291099999999999E-2</v>
      </c>
      <c r="M172" t="s">
        <v>75</v>
      </c>
      <c r="N172">
        <v>4.3181200000000003E-2</v>
      </c>
      <c r="O172" t="s">
        <v>75</v>
      </c>
      <c r="P172" t="s">
        <v>75</v>
      </c>
      <c r="Q172">
        <v>3.6253000000000001E-2</v>
      </c>
      <c r="R172">
        <v>2.2102E-2</v>
      </c>
      <c r="S172" s="85">
        <v>1.8329413125923288E-2</v>
      </c>
    </row>
    <row r="173" spans="1:19" x14ac:dyDescent="0.25">
      <c r="A173" s="79">
        <v>41759</v>
      </c>
      <c r="B173">
        <v>1.3804199999999999E-2</v>
      </c>
      <c r="C173">
        <v>2.1939E-2</v>
      </c>
      <c r="D173">
        <v>2.5058199999999999E-2</v>
      </c>
      <c r="E173">
        <v>1.6083E-2</v>
      </c>
      <c r="F173" t="s">
        <v>75</v>
      </c>
      <c r="G173" t="s">
        <v>75</v>
      </c>
      <c r="H173" t="s">
        <v>75</v>
      </c>
      <c r="I173" t="s">
        <v>75</v>
      </c>
      <c r="J173" t="s">
        <v>75</v>
      </c>
      <c r="K173" t="s">
        <v>75</v>
      </c>
      <c r="L173">
        <v>1.2355499999999998E-2</v>
      </c>
      <c r="M173" t="s">
        <v>75</v>
      </c>
      <c r="N173">
        <v>3.2410500000000002E-2</v>
      </c>
      <c r="O173" t="s">
        <v>75</v>
      </c>
      <c r="P173" t="s">
        <v>75</v>
      </c>
      <c r="Q173">
        <v>7.6100999999999999E-3</v>
      </c>
      <c r="R173">
        <v>2.83793E-2</v>
      </c>
      <c r="S173" s="85">
        <v>2.6510674680919388E-2</v>
      </c>
    </row>
    <row r="174" spans="1:19" x14ac:dyDescent="0.25">
      <c r="A174" s="79">
        <v>41790</v>
      </c>
      <c r="B174">
        <v>1.4677299999999999E-2</v>
      </c>
      <c r="C174">
        <v>1.9656199999999999E-2</v>
      </c>
      <c r="D174">
        <v>2.3246E-3</v>
      </c>
      <c r="E174">
        <v>1.6936899999999998E-2</v>
      </c>
      <c r="F174" t="s">
        <v>75</v>
      </c>
      <c r="G174" t="s">
        <v>75</v>
      </c>
      <c r="H174" t="s">
        <v>75</v>
      </c>
      <c r="I174" t="s">
        <v>75</v>
      </c>
      <c r="J174" t="s">
        <v>75</v>
      </c>
      <c r="K174" t="s">
        <v>75</v>
      </c>
      <c r="L174">
        <v>2.3392400000000001E-2</v>
      </c>
      <c r="M174" t="s">
        <v>75</v>
      </c>
      <c r="N174">
        <v>2.2580599999999999E-2</v>
      </c>
      <c r="O174" t="s">
        <v>75</v>
      </c>
      <c r="P174" t="s">
        <v>75</v>
      </c>
      <c r="Q174">
        <v>3.30516E-2</v>
      </c>
      <c r="R174">
        <v>-1.5972E-3</v>
      </c>
      <c r="S174" s="85">
        <v>1.5984379698402496E-2</v>
      </c>
    </row>
    <row r="175" spans="1:19" x14ac:dyDescent="0.25">
      <c r="A175" s="79">
        <v>41820</v>
      </c>
      <c r="B175">
        <v>9.9337999999999996E-3</v>
      </c>
      <c r="C175">
        <v>2.4529899999999997E-2</v>
      </c>
      <c r="D175">
        <v>5.9267999999999994E-3</v>
      </c>
      <c r="E175">
        <v>2.6389200000000002E-2</v>
      </c>
      <c r="F175" t="s">
        <v>75</v>
      </c>
      <c r="G175" t="s">
        <v>75</v>
      </c>
      <c r="H175" t="s">
        <v>75</v>
      </c>
      <c r="I175" t="s">
        <v>75</v>
      </c>
      <c r="J175" t="s">
        <v>75</v>
      </c>
      <c r="K175" t="s">
        <v>75</v>
      </c>
      <c r="L175">
        <v>1.5705199999999999E-2</v>
      </c>
      <c r="M175" t="s">
        <v>75</v>
      </c>
      <c r="N175">
        <v>1.37991E-2</v>
      </c>
      <c r="O175" t="s">
        <v>75</v>
      </c>
      <c r="P175" t="s">
        <v>75</v>
      </c>
      <c r="Q175">
        <v>1.85004E-2</v>
      </c>
      <c r="R175">
        <v>2.0654499999999999E-2</v>
      </c>
      <c r="S175" s="85">
        <v>2.7662218985099685E-2</v>
      </c>
    </row>
    <row r="176" spans="1:19" x14ac:dyDescent="0.25">
      <c r="A176" s="79">
        <v>41851</v>
      </c>
      <c r="B176">
        <v>1.34599E-2</v>
      </c>
      <c r="C176">
        <v>3.51705E-2</v>
      </c>
      <c r="D176">
        <v>2.0835099999999999E-2</v>
      </c>
      <c r="E176">
        <v>3.8021999999999999E-3</v>
      </c>
      <c r="F176" t="s">
        <v>75</v>
      </c>
      <c r="G176" t="s">
        <v>75</v>
      </c>
      <c r="H176" t="s">
        <v>75</v>
      </c>
      <c r="I176" t="s">
        <v>75</v>
      </c>
      <c r="J176" t="s">
        <v>75</v>
      </c>
      <c r="K176" t="s">
        <v>75</v>
      </c>
      <c r="L176">
        <v>1.7067300000000001E-2</v>
      </c>
      <c r="M176" t="s">
        <v>75</v>
      </c>
      <c r="N176">
        <v>2.0353E-2</v>
      </c>
      <c r="O176" t="s">
        <v>75</v>
      </c>
      <c r="P176" t="s">
        <v>75</v>
      </c>
      <c r="Q176">
        <v>1.8943700000000001E-2</v>
      </c>
      <c r="R176">
        <v>1.8024800000000001E-2</v>
      </c>
      <c r="S176" s="85">
        <v>9.251680570490084E-3</v>
      </c>
    </row>
    <row r="177" spans="1:19" x14ac:dyDescent="0.25">
      <c r="A177" s="79">
        <v>41882</v>
      </c>
      <c r="B177" t="s">
        <v>75</v>
      </c>
      <c r="C177">
        <v>1.5204800000000001E-2</v>
      </c>
      <c r="D177">
        <v>-2.4508600000000002E-2</v>
      </c>
      <c r="E177">
        <v>-1.2305E-3</v>
      </c>
      <c r="F177" t="s">
        <v>75</v>
      </c>
      <c r="G177" t="s">
        <v>75</v>
      </c>
      <c r="H177" t="s">
        <v>75</v>
      </c>
      <c r="I177" t="s">
        <v>75</v>
      </c>
      <c r="J177" t="s">
        <v>75</v>
      </c>
      <c r="K177" t="s">
        <v>75</v>
      </c>
      <c r="L177">
        <v>-1.61776E-2</v>
      </c>
      <c r="M177" t="s">
        <v>75</v>
      </c>
      <c r="N177">
        <v>-7.4473999999999999E-3</v>
      </c>
      <c r="O177" t="s">
        <v>75</v>
      </c>
      <c r="P177" t="s">
        <v>75</v>
      </c>
      <c r="Q177">
        <v>1.0001999999999999E-3</v>
      </c>
      <c r="R177">
        <v>-9.2548000000000005E-3</v>
      </c>
      <c r="S177" s="85">
        <v>-4.5859557920879812E-3</v>
      </c>
    </row>
    <row r="178" spans="1:19" x14ac:dyDescent="0.25">
      <c r="A178" s="79">
        <v>41912</v>
      </c>
      <c r="B178" t="s">
        <v>75</v>
      </c>
      <c r="C178">
        <v>-2.2587599999999999E-2</v>
      </c>
      <c r="D178">
        <v>-2.69251E-2</v>
      </c>
      <c r="E178">
        <v>-1.1112800000000001E-2</v>
      </c>
      <c r="F178" t="s">
        <v>75</v>
      </c>
      <c r="G178" t="s">
        <v>75</v>
      </c>
      <c r="H178" t="s">
        <v>75</v>
      </c>
      <c r="I178" t="s">
        <v>75</v>
      </c>
      <c r="J178" t="s">
        <v>75</v>
      </c>
      <c r="K178" t="s">
        <v>75</v>
      </c>
      <c r="L178">
        <v>-1.9878699999999999E-2</v>
      </c>
      <c r="M178" t="s">
        <v>75</v>
      </c>
      <c r="N178">
        <v>-1.9000400000000001E-2</v>
      </c>
      <c r="O178" t="s">
        <v>75</v>
      </c>
      <c r="P178" t="s">
        <v>75</v>
      </c>
      <c r="Q178">
        <v>-2.1805599999999998E-2</v>
      </c>
      <c r="R178">
        <v>-3.5828400000000003E-2</v>
      </c>
      <c r="S178" s="85">
        <v>-2.5789214558411655E-2</v>
      </c>
    </row>
    <row r="179" spans="1:19" x14ac:dyDescent="0.25">
      <c r="A179" s="79">
        <v>41943</v>
      </c>
      <c r="B179" t="s">
        <v>75</v>
      </c>
      <c r="C179">
        <v>-4.8415000000000003E-3</v>
      </c>
      <c r="D179">
        <v>-8.3714999999999987E-3</v>
      </c>
      <c r="E179">
        <v>1.28822E-2</v>
      </c>
      <c r="F179" t="s">
        <v>75</v>
      </c>
      <c r="G179" t="s">
        <v>75</v>
      </c>
      <c r="H179" t="s">
        <v>75</v>
      </c>
      <c r="I179" t="s">
        <v>75</v>
      </c>
      <c r="J179" t="s">
        <v>75</v>
      </c>
      <c r="K179" t="s">
        <v>75</v>
      </c>
      <c r="L179">
        <v>5.7904999999999996E-3</v>
      </c>
      <c r="M179" t="s">
        <v>75</v>
      </c>
      <c r="N179">
        <v>5.3927999999999997E-3</v>
      </c>
      <c r="O179" t="s">
        <v>75</v>
      </c>
      <c r="P179" t="s">
        <v>75</v>
      </c>
      <c r="Q179">
        <v>1.8806699999999999E-2</v>
      </c>
      <c r="R179">
        <v>-2.9547199999999999E-2</v>
      </c>
      <c r="S179" s="85">
        <v>1.0051946635705855E-2</v>
      </c>
    </row>
    <row r="180" spans="1:19" x14ac:dyDescent="0.25">
      <c r="A180" s="79">
        <v>41973</v>
      </c>
      <c r="B180" t="s">
        <v>75</v>
      </c>
      <c r="C180">
        <v>-7.9746999999999995E-3</v>
      </c>
      <c r="D180">
        <v>1.00418E-2</v>
      </c>
      <c r="E180">
        <v>2.3616199999999997E-2</v>
      </c>
      <c r="F180" t="s">
        <v>75</v>
      </c>
      <c r="G180" t="s">
        <v>75</v>
      </c>
      <c r="H180" t="s">
        <v>75</v>
      </c>
      <c r="I180" t="s">
        <v>75</v>
      </c>
      <c r="J180" t="s">
        <v>75</v>
      </c>
      <c r="K180" t="s">
        <v>75</v>
      </c>
      <c r="L180">
        <v>1.3998900000000002E-2</v>
      </c>
      <c r="M180" t="s">
        <v>75</v>
      </c>
      <c r="N180">
        <v>1.64248E-2</v>
      </c>
      <c r="O180" t="s">
        <v>75</v>
      </c>
      <c r="P180" t="s">
        <v>75</v>
      </c>
      <c r="Q180">
        <v>2.3589999999999999E-4</v>
      </c>
      <c r="R180">
        <v>1.9224699999999997E-2</v>
      </c>
      <c r="S180" s="85">
        <v>5.4302752808415011E-3</v>
      </c>
    </row>
    <row r="181" spans="1:19" x14ac:dyDescent="0.25">
      <c r="A181" s="79">
        <v>42004</v>
      </c>
      <c r="B181" t="s">
        <v>75</v>
      </c>
      <c r="C181">
        <v>8.3926999999999995E-3</v>
      </c>
      <c r="D181">
        <v>-1.34612E-2</v>
      </c>
      <c r="E181">
        <v>1.6101899999999999E-2</v>
      </c>
      <c r="F181" t="s">
        <v>75</v>
      </c>
      <c r="G181" t="s">
        <v>75</v>
      </c>
      <c r="H181" t="s">
        <v>75</v>
      </c>
      <c r="I181" t="s">
        <v>75</v>
      </c>
      <c r="J181" t="s">
        <v>75</v>
      </c>
      <c r="K181" t="s">
        <v>75</v>
      </c>
      <c r="L181">
        <v>-3.9594000000000001E-3</v>
      </c>
      <c r="M181" t="s">
        <v>75</v>
      </c>
      <c r="N181">
        <v>-1.0761400000000001E-2</v>
      </c>
      <c r="O181" t="s">
        <v>75</v>
      </c>
      <c r="P181" t="s">
        <v>75</v>
      </c>
      <c r="Q181">
        <v>-2.4764000000000001E-3</v>
      </c>
      <c r="R181">
        <v>0</v>
      </c>
      <c r="S181" s="85">
        <v>-1.9271302039887139E-3</v>
      </c>
    </row>
    <row r="182" spans="1:19" x14ac:dyDescent="0.25">
      <c r="A182" s="79">
        <v>42035</v>
      </c>
      <c r="B182" t="s">
        <v>75</v>
      </c>
      <c r="C182">
        <v>4.1113E-3</v>
      </c>
      <c r="D182">
        <v>1.07019E-2</v>
      </c>
      <c r="E182">
        <v>3.37883E-2</v>
      </c>
      <c r="F182" t="s">
        <v>75</v>
      </c>
      <c r="G182" t="s">
        <v>75</v>
      </c>
      <c r="H182" t="s">
        <v>75</v>
      </c>
      <c r="I182" t="s">
        <v>75</v>
      </c>
      <c r="J182" t="s">
        <v>75</v>
      </c>
      <c r="K182" t="s">
        <v>75</v>
      </c>
      <c r="L182">
        <v>3.1346899999999997E-2</v>
      </c>
      <c r="M182" t="s">
        <v>75</v>
      </c>
      <c r="N182">
        <v>4.4100799999999996E-2</v>
      </c>
      <c r="O182" t="s">
        <v>75</v>
      </c>
      <c r="P182" t="s">
        <v>75</v>
      </c>
      <c r="Q182">
        <v>3.5051399999999996E-2</v>
      </c>
      <c r="R182">
        <v>4.5552999999999996E-2</v>
      </c>
      <c r="S182" s="85">
        <v>3.0809540697188664E-2</v>
      </c>
    </row>
    <row r="183" spans="1:19" x14ac:dyDescent="0.25">
      <c r="A183" s="79">
        <v>42063</v>
      </c>
      <c r="B183" t="s">
        <v>75</v>
      </c>
      <c r="C183">
        <v>5.0082399999999999E-2</v>
      </c>
      <c r="D183">
        <v>2.0912400000000001E-2</v>
      </c>
      <c r="E183">
        <v>4.5720599999999993E-2</v>
      </c>
      <c r="F183" t="s">
        <v>75</v>
      </c>
      <c r="G183" t="s">
        <v>75</v>
      </c>
      <c r="H183" t="s">
        <v>75</v>
      </c>
      <c r="I183" t="s">
        <v>75</v>
      </c>
      <c r="J183" t="s">
        <v>75</v>
      </c>
      <c r="K183" t="s">
        <v>75</v>
      </c>
      <c r="L183">
        <v>4.6192499999999997E-2</v>
      </c>
      <c r="M183" t="s">
        <v>75</v>
      </c>
      <c r="N183">
        <v>2.30741E-2</v>
      </c>
      <c r="O183" t="s">
        <v>75</v>
      </c>
      <c r="P183" t="s">
        <v>75</v>
      </c>
      <c r="Q183">
        <v>3.22654E-2</v>
      </c>
      <c r="R183">
        <v>2.0704500000000001E-2</v>
      </c>
      <c r="S183" s="85">
        <v>4.0682175421550282E-2</v>
      </c>
    </row>
    <row r="184" spans="1:19" x14ac:dyDescent="0.25">
      <c r="A184" s="79">
        <v>42094</v>
      </c>
      <c r="B184" t="s">
        <v>75</v>
      </c>
      <c r="C184">
        <v>-1.81645E-2</v>
      </c>
      <c r="D184">
        <v>-3.5177199999999999E-2</v>
      </c>
      <c r="E184">
        <v>2.1838899999999998E-2</v>
      </c>
      <c r="F184" t="s">
        <v>75</v>
      </c>
      <c r="G184" t="s">
        <v>75</v>
      </c>
      <c r="H184" t="s">
        <v>75</v>
      </c>
      <c r="I184" t="s">
        <v>75</v>
      </c>
      <c r="J184" t="s">
        <v>75</v>
      </c>
      <c r="K184" t="s">
        <v>75</v>
      </c>
      <c r="L184">
        <v>-4.1006999999999997E-3</v>
      </c>
      <c r="M184" t="s">
        <v>75</v>
      </c>
      <c r="N184">
        <v>-2.7005299999999999E-2</v>
      </c>
      <c r="O184" t="s">
        <v>75</v>
      </c>
      <c r="P184" t="s">
        <v>75</v>
      </c>
      <c r="Q184">
        <v>-3.3192999999999999E-3</v>
      </c>
      <c r="R184">
        <v>-3.87949E-2</v>
      </c>
      <c r="S184" s="85">
        <v>-1.3322584121793657E-2</v>
      </c>
    </row>
    <row r="185" spans="1:19" x14ac:dyDescent="0.25">
      <c r="A185" s="79">
        <v>42124</v>
      </c>
      <c r="B185" t="s">
        <v>75</v>
      </c>
      <c r="C185">
        <v>3.3486099999999998E-2</v>
      </c>
      <c r="D185">
        <v>3.8756100000000002E-2</v>
      </c>
      <c r="E185">
        <v>2.8954399999999998E-2</v>
      </c>
      <c r="F185" t="s">
        <v>75</v>
      </c>
      <c r="G185" t="s">
        <v>75</v>
      </c>
      <c r="H185" t="s">
        <v>75</v>
      </c>
      <c r="I185" t="s">
        <v>75</v>
      </c>
      <c r="J185" t="s">
        <v>75</v>
      </c>
      <c r="K185" t="s">
        <v>75</v>
      </c>
      <c r="L185">
        <v>4.42361E-2</v>
      </c>
      <c r="M185" t="s">
        <v>75</v>
      </c>
      <c r="N185">
        <v>3.8492100000000001E-2</v>
      </c>
      <c r="O185" t="s">
        <v>75</v>
      </c>
      <c r="P185" t="s">
        <v>75</v>
      </c>
      <c r="Q185">
        <v>4.9712600000000003E-2</v>
      </c>
      <c r="R185">
        <v>5.3521799999999994E-2</v>
      </c>
      <c r="S185" s="85">
        <v>4.6984299428088017E-2</v>
      </c>
    </row>
    <row r="186" spans="1:19" x14ac:dyDescent="0.25">
      <c r="A186" s="79">
        <v>42155</v>
      </c>
      <c r="B186" t="s">
        <v>75</v>
      </c>
      <c r="C186">
        <v>9.4000000000000008E-5</v>
      </c>
      <c r="D186">
        <v>-2.1089299999999998E-2</v>
      </c>
      <c r="E186">
        <v>-2.0123600000000002E-2</v>
      </c>
      <c r="F186" t="s">
        <v>75</v>
      </c>
      <c r="G186" t="s">
        <v>75</v>
      </c>
      <c r="H186" t="s">
        <v>75</v>
      </c>
      <c r="I186" t="s">
        <v>75</v>
      </c>
      <c r="J186" t="s">
        <v>75</v>
      </c>
      <c r="K186" t="s">
        <v>75</v>
      </c>
      <c r="L186">
        <v>-2.6656900000000001E-2</v>
      </c>
      <c r="M186" t="s">
        <v>75</v>
      </c>
      <c r="N186">
        <v>-4.3616799999999997E-2</v>
      </c>
      <c r="O186">
        <v>-6.1062599999999995E-2</v>
      </c>
      <c r="P186" t="s">
        <v>75</v>
      </c>
      <c r="Q186">
        <v>-4.0724999999999997E-2</v>
      </c>
      <c r="R186">
        <v>-4.1829699999999997E-2</v>
      </c>
      <c r="S186" s="85">
        <v>-3.9537586385724133E-2</v>
      </c>
    </row>
    <row r="187" spans="1:19" x14ac:dyDescent="0.25">
      <c r="A187" s="79">
        <v>42185</v>
      </c>
      <c r="B187" t="s">
        <v>75</v>
      </c>
      <c r="C187">
        <v>-1.64096E-2</v>
      </c>
      <c r="D187">
        <v>-2.6261899999999998E-2</v>
      </c>
      <c r="E187">
        <v>-5.5603000000000007E-3</v>
      </c>
      <c r="F187" t="s">
        <v>75</v>
      </c>
      <c r="G187" t="s">
        <v>75</v>
      </c>
      <c r="H187" t="s">
        <v>75</v>
      </c>
      <c r="I187" t="s">
        <v>75</v>
      </c>
      <c r="J187" t="s">
        <v>75</v>
      </c>
      <c r="K187" t="s">
        <v>75</v>
      </c>
      <c r="L187">
        <v>-8.685E-3</v>
      </c>
      <c r="M187" t="s">
        <v>75</v>
      </c>
      <c r="N187">
        <v>-6.2722999999999998E-3</v>
      </c>
      <c r="O187">
        <v>-9.9475999999999992E-3</v>
      </c>
      <c r="P187" t="s">
        <v>75</v>
      </c>
      <c r="Q187">
        <v>7.4224E-3</v>
      </c>
      <c r="R187">
        <v>-3.0359299999999999E-2</v>
      </c>
      <c r="S187" s="85">
        <v>-7.5649260757858494E-3</v>
      </c>
    </row>
    <row r="188" spans="1:19" x14ac:dyDescent="0.25">
      <c r="A188" s="79">
        <v>42216</v>
      </c>
      <c r="B188" t="s">
        <v>75</v>
      </c>
      <c r="C188">
        <v>5.7603099999999997E-2</v>
      </c>
      <c r="D188">
        <v>-1.3165100000000001E-2</v>
      </c>
      <c r="E188">
        <v>1.24426E-2</v>
      </c>
      <c r="F188" t="s">
        <v>75</v>
      </c>
      <c r="G188" t="s">
        <v>75</v>
      </c>
      <c r="H188" t="s">
        <v>75</v>
      </c>
      <c r="I188" t="s">
        <v>75</v>
      </c>
      <c r="J188" t="s">
        <v>75</v>
      </c>
      <c r="K188" t="s">
        <v>75</v>
      </c>
      <c r="L188">
        <v>1.3909999999999999E-4</v>
      </c>
      <c r="M188" t="s">
        <v>75</v>
      </c>
      <c r="N188">
        <v>-3.4125000000000002E-3</v>
      </c>
      <c r="O188">
        <v>1.2964999999999999E-3</v>
      </c>
      <c r="P188" t="s">
        <v>75</v>
      </c>
      <c r="Q188">
        <v>4.3536999999999994E-3</v>
      </c>
      <c r="R188">
        <v>-3.6488600000000003E-2</v>
      </c>
      <c r="S188" s="85">
        <v>5.2247367544986378E-3</v>
      </c>
    </row>
    <row r="189" spans="1:19" x14ac:dyDescent="0.25">
      <c r="A189" s="79">
        <v>42247</v>
      </c>
      <c r="B189" t="s">
        <v>75</v>
      </c>
      <c r="C189">
        <v>-5.8308000000000006E-3</v>
      </c>
      <c r="D189">
        <v>-2.6496200000000001E-2</v>
      </c>
      <c r="E189">
        <v>-2.8913600000000001E-2</v>
      </c>
      <c r="F189">
        <v>-3.0533000000000001E-2</v>
      </c>
      <c r="G189" t="s">
        <v>75</v>
      </c>
      <c r="H189" t="s">
        <v>75</v>
      </c>
      <c r="I189" t="s">
        <v>75</v>
      </c>
      <c r="J189" t="s">
        <v>75</v>
      </c>
      <c r="K189" t="s">
        <v>75</v>
      </c>
      <c r="L189">
        <v>-1.9360200000000001E-2</v>
      </c>
      <c r="M189" t="s">
        <v>75</v>
      </c>
      <c r="N189">
        <v>-2.6823800000000002E-2</v>
      </c>
      <c r="O189">
        <v>-2.4277099999999999E-2</v>
      </c>
      <c r="P189" t="s">
        <v>75</v>
      </c>
      <c r="Q189">
        <v>-3.3177699999999997E-2</v>
      </c>
      <c r="R189">
        <v>-2.3089E-3</v>
      </c>
      <c r="S189" s="85">
        <v>-3.5540829247568184E-2</v>
      </c>
    </row>
    <row r="190" spans="1:19" x14ac:dyDescent="0.25">
      <c r="A190" s="79">
        <v>42277</v>
      </c>
      <c r="B190" t="s">
        <v>75</v>
      </c>
      <c r="C190">
        <v>-3.1734499999999999E-2</v>
      </c>
      <c r="D190">
        <v>-3.0738500000000002E-2</v>
      </c>
      <c r="E190">
        <v>1.03687E-2</v>
      </c>
      <c r="F190">
        <v>9.9411000000000013E-3</v>
      </c>
      <c r="G190" t="s">
        <v>75</v>
      </c>
      <c r="H190" t="s">
        <v>75</v>
      </c>
      <c r="I190" t="s">
        <v>75</v>
      </c>
      <c r="J190" t="s">
        <v>75</v>
      </c>
      <c r="K190" t="s">
        <v>75</v>
      </c>
      <c r="L190">
        <v>8.3698000000000002E-3</v>
      </c>
      <c r="M190" t="s">
        <v>75</v>
      </c>
      <c r="N190">
        <v>-9.4083000000000014E-3</v>
      </c>
      <c r="O190">
        <v>-1.9794300000000001E-2</v>
      </c>
      <c r="P190" t="s">
        <v>75</v>
      </c>
      <c r="Q190">
        <v>-1.8969E-3</v>
      </c>
      <c r="R190">
        <v>-3.31778E-2</v>
      </c>
      <c r="S190" s="85">
        <v>9.5341452740478339E-3</v>
      </c>
    </row>
    <row r="191" spans="1:19" x14ac:dyDescent="0.25">
      <c r="A191" s="79">
        <v>42308</v>
      </c>
      <c r="B191" t="s">
        <v>75</v>
      </c>
      <c r="C191">
        <v>3.5732699999999999E-2</v>
      </c>
      <c r="D191">
        <v>5.8713800000000003E-2</v>
      </c>
      <c r="E191">
        <v>6.31076E-2</v>
      </c>
      <c r="F191">
        <v>7.6480800000000002E-2</v>
      </c>
      <c r="G191" t="s">
        <v>75</v>
      </c>
      <c r="H191" t="s">
        <v>75</v>
      </c>
      <c r="I191" t="s">
        <v>75</v>
      </c>
      <c r="J191" t="s">
        <v>75</v>
      </c>
      <c r="K191" t="s">
        <v>75</v>
      </c>
      <c r="L191">
        <v>7.5926099999999996E-2</v>
      </c>
      <c r="M191" t="s">
        <v>75</v>
      </c>
      <c r="N191">
        <v>6.8487999999999993E-2</v>
      </c>
      <c r="O191">
        <v>7.2766200000000003E-2</v>
      </c>
      <c r="P191" t="s">
        <v>75</v>
      </c>
      <c r="Q191">
        <v>6.9223699999999999E-2</v>
      </c>
      <c r="R191">
        <v>7.0730199999999993E-2</v>
      </c>
      <c r="S191" s="85">
        <v>7.6116223987138465E-2</v>
      </c>
    </row>
    <row r="192" spans="1:19" x14ac:dyDescent="0.25">
      <c r="A192" s="79">
        <v>42338</v>
      </c>
      <c r="B192" t="s">
        <v>75</v>
      </c>
      <c r="C192">
        <v>1.5005900000000001E-2</v>
      </c>
      <c r="D192">
        <v>-4.1639600000000006E-2</v>
      </c>
      <c r="E192">
        <v>5.0195999999999999E-3</v>
      </c>
      <c r="F192">
        <v>0</v>
      </c>
      <c r="G192" t="s">
        <v>75</v>
      </c>
      <c r="H192" t="s">
        <v>75</v>
      </c>
      <c r="I192" t="s">
        <v>75</v>
      </c>
      <c r="J192" t="s">
        <v>75</v>
      </c>
      <c r="K192" t="s">
        <v>75</v>
      </c>
      <c r="L192">
        <v>-2.63795E-2</v>
      </c>
      <c r="M192" t="s">
        <v>75</v>
      </c>
      <c r="N192">
        <v>-5.86058E-2</v>
      </c>
      <c r="O192">
        <v>-3.4598799999999999E-2</v>
      </c>
      <c r="P192" t="s">
        <v>75</v>
      </c>
      <c r="Q192">
        <v>-1.9444099999999999E-2</v>
      </c>
      <c r="R192">
        <v>-4.9521800000000005E-2</v>
      </c>
      <c r="S192" s="85">
        <v>-3.8584601232025006E-2</v>
      </c>
    </row>
    <row r="193" spans="1:19" x14ac:dyDescent="0.25">
      <c r="A193" s="79">
        <v>42369</v>
      </c>
      <c r="B193" t="s">
        <v>75</v>
      </c>
      <c r="C193">
        <v>-4.7345E-3</v>
      </c>
      <c r="D193">
        <v>-5.9028000000000006E-3</v>
      </c>
      <c r="E193">
        <v>6.9762000000000001E-3</v>
      </c>
      <c r="F193">
        <v>-2.2576499999999999E-2</v>
      </c>
      <c r="G193" t="s">
        <v>75</v>
      </c>
      <c r="H193" t="s">
        <v>75</v>
      </c>
      <c r="I193" t="s">
        <v>75</v>
      </c>
      <c r="J193" t="s">
        <v>75</v>
      </c>
      <c r="K193" t="s">
        <v>75</v>
      </c>
      <c r="L193">
        <v>-2.1752299999999999E-2</v>
      </c>
      <c r="M193" t="s">
        <v>75</v>
      </c>
      <c r="N193">
        <v>-2.4575E-2</v>
      </c>
      <c r="O193">
        <v>-3.7254900000000001E-2</v>
      </c>
      <c r="P193" t="s">
        <v>75</v>
      </c>
      <c r="Q193">
        <v>-2.8893200000000001E-2</v>
      </c>
      <c r="R193">
        <v>-2.03979E-2</v>
      </c>
      <c r="S193" s="85">
        <v>-1.7156016446091549E-2</v>
      </c>
    </row>
    <row r="194" spans="1:19" x14ac:dyDescent="0.25">
      <c r="A194" s="79">
        <v>42400</v>
      </c>
      <c r="B194" t="s">
        <v>75</v>
      </c>
      <c r="C194">
        <v>-4.0748600000000003E-2</v>
      </c>
      <c r="D194">
        <v>-3.32912E-2</v>
      </c>
      <c r="E194">
        <v>-4.0114000000000004E-2</v>
      </c>
      <c r="F194">
        <v>-4.2304800000000004E-2</v>
      </c>
      <c r="G194" t="s">
        <v>75</v>
      </c>
      <c r="H194" t="s">
        <v>75</v>
      </c>
      <c r="I194" t="s">
        <v>75</v>
      </c>
      <c r="J194" t="s">
        <v>75</v>
      </c>
      <c r="K194" t="s">
        <v>75</v>
      </c>
      <c r="L194">
        <v>-3.5725600000000003E-2</v>
      </c>
      <c r="M194" t="s">
        <v>75</v>
      </c>
      <c r="N194">
        <v>-2.8201200000000003E-2</v>
      </c>
      <c r="O194">
        <v>-2.3894000000000002E-2</v>
      </c>
      <c r="P194" t="s">
        <v>75</v>
      </c>
      <c r="Q194">
        <v>-3.7954599999999998E-2</v>
      </c>
      <c r="R194">
        <v>1.53691E-2</v>
      </c>
      <c r="S194" s="85">
        <v>-2.9861158603760929E-2</v>
      </c>
    </row>
    <row r="195" spans="1:19" x14ac:dyDescent="0.25">
      <c r="A195" s="79">
        <v>42429</v>
      </c>
      <c r="B195" t="s">
        <v>75</v>
      </c>
      <c r="C195">
        <v>7.2982000000000003E-3</v>
      </c>
      <c r="D195">
        <v>1.88299E-2</v>
      </c>
      <c r="E195">
        <v>-8.6870999999999997E-3</v>
      </c>
      <c r="F195">
        <v>-1.2621E-2</v>
      </c>
      <c r="G195" t="s">
        <v>75</v>
      </c>
      <c r="H195" t="s">
        <v>75</v>
      </c>
      <c r="I195" t="s">
        <v>75</v>
      </c>
      <c r="J195" t="s">
        <v>75</v>
      </c>
      <c r="K195" t="s">
        <v>75</v>
      </c>
      <c r="L195">
        <v>4.8606999999999999E-3</v>
      </c>
      <c r="M195">
        <v>-9.342099999999999E-3</v>
      </c>
      <c r="N195">
        <v>1.32307E-2</v>
      </c>
      <c r="O195">
        <v>2.6140699999999999E-2</v>
      </c>
      <c r="P195" t="s">
        <v>75</v>
      </c>
      <c r="Q195">
        <v>-2.3517999999999998E-3</v>
      </c>
      <c r="R195">
        <v>7.5252399999999997E-2</v>
      </c>
      <c r="S195" s="85">
        <v>5.9139923844806486E-3</v>
      </c>
    </row>
    <row r="196" spans="1:19" x14ac:dyDescent="0.25">
      <c r="A196" s="79">
        <v>42460</v>
      </c>
      <c r="B196" t="s">
        <v>75</v>
      </c>
      <c r="C196">
        <v>4.0639099999999997E-2</v>
      </c>
      <c r="D196">
        <v>4.7341399999999999E-2</v>
      </c>
      <c r="E196">
        <v>2.56773E-2</v>
      </c>
      <c r="F196">
        <v>6.1797000000000005E-2</v>
      </c>
      <c r="G196" t="s">
        <v>75</v>
      </c>
      <c r="H196" t="s">
        <v>75</v>
      </c>
      <c r="I196" t="s">
        <v>75</v>
      </c>
      <c r="J196" t="s">
        <v>75</v>
      </c>
      <c r="K196" t="s">
        <v>75</v>
      </c>
      <c r="L196">
        <v>6.95963E-2</v>
      </c>
      <c r="M196">
        <v>9.3110999999999999E-2</v>
      </c>
      <c r="N196">
        <v>5.3951399999999997E-2</v>
      </c>
      <c r="O196">
        <v>7.1875400000000006E-2</v>
      </c>
      <c r="P196" t="s">
        <v>75</v>
      </c>
      <c r="Q196">
        <v>8.0799200000000002E-2</v>
      </c>
      <c r="R196">
        <v>7.0221999999999993E-2</v>
      </c>
      <c r="S196" s="85">
        <v>6.4390545663142618E-2</v>
      </c>
    </row>
    <row r="197" spans="1:19" x14ac:dyDescent="0.25">
      <c r="A197" s="79">
        <v>42490</v>
      </c>
      <c r="B197" t="s">
        <v>75</v>
      </c>
      <c r="C197">
        <v>3.09679E-2</v>
      </c>
      <c r="D197">
        <v>3.1140899999999999E-2</v>
      </c>
      <c r="E197">
        <v>-1.8240599999999999E-2</v>
      </c>
      <c r="F197">
        <v>-5.8945999999999998E-3</v>
      </c>
      <c r="G197" t="s">
        <v>75</v>
      </c>
      <c r="H197" t="s">
        <v>75</v>
      </c>
      <c r="I197" t="s">
        <v>75</v>
      </c>
      <c r="J197" t="s">
        <v>75</v>
      </c>
      <c r="K197" t="s">
        <v>75</v>
      </c>
      <c r="L197">
        <v>5.2350000000000001E-3</v>
      </c>
      <c r="M197">
        <v>4.4497E-3</v>
      </c>
      <c r="N197">
        <v>1.9149099999999999E-2</v>
      </c>
      <c r="O197">
        <v>-1.2731999999999999E-3</v>
      </c>
      <c r="P197" t="s">
        <v>75</v>
      </c>
      <c r="Q197">
        <v>3.1942999999999997E-3</v>
      </c>
      <c r="R197">
        <v>5.3952E-2</v>
      </c>
      <c r="S197" s="85">
        <v>1.6966206013067309E-2</v>
      </c>
    </row>
    <row r="198" spans="1:19" x14ac:dyDescent="0.25">
      <c r="A198" s="79">
        <v>42521</v>
      </c>
      <c r="B198" t="s">
        <v>75</v>
      </c>
      <c r="C198">
        <v>-2.0135399999999998E-2</v>
      </c>
      <c r="D198">
        <v>-1.8303E-3</v>
      </c>
      <c r="E198">
        <v>6.8873900000000002E-2</v>
      </c>
      <c r="F198">
        <v>4.8939399999999994E-2</v>
      </c>
      <c r="G198" t="s">
        <v>75</v>
      </c>
      <c r="H198" t="s">
        <v>75</v>
      </c>
      <c r="I198" t="s">
        <v>75</v>
      </c>
      <c r="J198" t="s">
        <v>75</v>
      </c>
      <c r="K198" t="s">
        <v>75</v>
      </c>
      <c r="L198">
        <v>2.9447000000000001E-2</v>
      </c>
      <c r="M198">
        <v>2.91113E-2</v>
      </c>
      <c r="N198">
        <v>1.3986400000000001E-2</v>
      </c>
      <c r="O198">
        <v>1.4341900000000001E-2</v>
      </c>
      <c r="P198" t="s">
        <v>75</v>
      </c>
      <c r="Q198">
        <v>3.1941700000000003E-2</v>
      </c>
      <c r="R198">
        <v>-1.6255100000000001E-2</v>
      </c>
      <c r="S198" s="85">
        <v>1.8365442841843826E-2</v>
      </c>
    </row>
    <row r="199" spans="1:19" x14ac:dyDescent="0.25">
      <c r="A199" s="79">
        <v>42551</v>
      </c>
      <c r="B199" t="s">
        <v>75</v>
      </c>
      <c r="C199">
        <v>-3.0355699999999999E-2</v>
      </c>
      <c r="D199">
        <v>-6.2344999999999996E-3</v>
      </c>
      <c r="E199">
        <v>-3.9333599999999996E-2</v>
      </c>
      <c r="F199">
        <v>-2.5318500000000001E-2</v>
      </c>
      <c r="G199" t="s">
        <v>75</v>
      </c>
      <c r="H199" t="s">
        <v>75</v>
      </c>
      <c r="I199" t="s">
        <v>75</v>
      </c>
      <c r="J199" t="s">
        <v>75</v>
      </c>
      <c r="K199" t="s">
        <v>75</v>
      </c>
      <c r="L199">
        <v>-3.8046900000000002E-2</v>
      </c>
      <c r="M199">
        <v>-2.97813E-2</v>
      </c>
      <c r="N199">
        <v>-2.4446500000000003E-2</v>
      </c>
      <c r="O199">
        <v>-2.8068699999999999E-2</v>
      </c>
      <c r="P199" t="s">
        <v>75</v>
      </c>
      <c r="Q199">
        <v>-1.754E-2</v>
      </c>
      <c r="R199">
        <v>4.9173999999999997E-3</v>
      </c>
      <c r="S199" s="85">
        <v>-3.0207464914631221E-2</v>
      </c>
    </row>
    <row r="200" spans="1:19" x14ac:dyDescent="0.25">
      <c r="A200" s="79">
        <v>42582</v>
      </c>
      <c r="B200" t="s">
        <v>75</v>
      </c>
      <c r="C200">
        <v>2.7766300000000001E-2</v>
      </c>
      <c r="D200">
        <v>5.9045999999999994E-3</v>
      </c>
      <c r="E200">
        <v>1.8121000000000001E-3</v>
      </c>
      <c r="F200">
        <v>-6.0448000000000003E-3</v>
      </c>
      <c r="G200" t="s">
        <v>75</v>
      </c>
      <c r="H200" t="s">
        <v>75</v>
      </c>
      <c r="I200" t="s">
        <v>75</v>
      </c>
      <c r="J200" t="s">
        <v>75</v>
      </c>
      <c r="K200" t="s">
        <v>75</v>
      </c>
      <c r="L200">
        <v>9.467999999999999E-3</v>
      </c>
      <c r="M200">
        <v>9.7790999999999989E-3</v>
      </c>
      <c r="N200">
        <v>1.4343699999999999E-2</v>
      </c>
      <c r="O200">
        <v>1.0466700000000001E-2</v>
      </c>
      <c r="P200" t="s">
        <v>75</v>
      </c>
      <c r="Q200">
        <v>6.5774999999999991E-3</v>
      </c>
      <c r="R200">
        <v>5.2360199999999996E-2</v>
      </c>
      <c r="S200" s="85">
        <v>1.16171740032327E-2</v>
      </c>
    </row>
    <row r="201" spans="1:19" x14ac:dyDescent="0.25">
      <c r="A201" s="79">
        <v>42613</v>
      </c>
      <c r="B201" t="s">
        <v>75</v>
      </c>
      <c r="C201">
        <v>1.18531E-2</v>
      </c>
      <c r="D201">
        <v>2.3754900000000002E-2</v>
      </c>
      <c r="E201">
        <v>9.2890999999999998E-3</v>
      </c>
      <c r="F201">
        <v>5.6706000000000005E-3</v>
      </c>
      <c r="G201" t="s">
        <v>75</v>
      </c>
      <c r="H201" t="s">
        <v>75</v>
      </c>
      <c r="I201" t="s">
        <v>75</v>
      </c>
      <c r="J201" t="s">
        <v>75</v>
      </c>
      <c r="K201" t="s">
        <v>75</v>
      </c>
      <c r="L201">
        <v>2.9025000000000001E-3</v>
      </c>
      <c r="M201">
        <v>-1.7933999999999999E-3</v>
      </c>
      <c r="N201">
        <v>-5.4122000000000007E-3</v>
      </c>
      <c r="O201">
        <v>-7.7368999999999997E-3</v>
      </c>
      <c r="P201" t="s">
        <v>75</v>
      </c>
      <c r="Q201">
        <v>4.3928999999999999E-3</v>
      </c>
      <c r="R201">
        <v>-1.3198099999999999E-2</v>
      </c>
      <c r="S201" s="85">
        <v>7.7963682899118147E-4</v>
      </c>
    </row>
    <row r="202" spans="1:19" x14ac:dyDescent="0.25">
      <c r="A202" s="79">
        <v>42643</v>
      </c>
      <c r="B202" t="s">
        <v>75</v>
      </c>
      <c r="C202">
        <v>2.2235000000000001E-2</v>
      </c>
      <c r="D202">
        <v>-1.5229999999999998E-3</v>
      </c>
      <c r="E202">
        <v>-1.4586200000000001E-2</v>
      </c>
      <c r="F202">
        <v>-1.1849999999999999E-4</v>
      </c>
      <c r="G202" t="s">
        <v>75</v>
      </c>
      <c r="H202" t="s">
        <v>75</v>
      </c>
      <c r="I202" t="s">
        <v>75</v>
      </c>
      <c r="J202" t="s">
        <v>75</v>
      </c>
      <c r="K202" t="s">
        <v>75</v>
      </c>
      <c r="L202">
        <v>-4.2502E-3</v>
      </c>
      <c r="M202">
        <v>-1.4372999999999999E-3</v>
      </c>
      <c r="N202">
        <v>-1.3461799999999999E-2</v>
      </c>
      <c r="O202">
        <v>-1.6027699999999999E-2</v>
      </c>
      <c r="P202" t="s">
        <v>75</v>
      </c>
      <c r="Q202">
        <v>-1.3394600000000001E-2</v>
      </c>
      <c r="R202">
        <v>4.712E-3</v>
      </c>
      <c r="S202" s="85">
        <v>-9.3118785511765445E-3</v>
      </c>
    </row>
    <row r="203" spans="1:19" x14ac:dyDescent="0.25">
      <c r="A203" s="79">
        <v>42674</v>
      </c>
      <c r="B203" t="s">
        <v>75</v>
      </c>
      <c r="C203">
        <v>-3.0227E-2</v>
      </c>
      <c r="D203">
        <v>-3.85823E-2</v>
      </c>
      <c r="E203">
        <v>-4.1460699999999996E-2</v>
      </c>
      <c r="F203">
        <v>-3.6620599999999996E-2</v>
      </c>
      <c r="G203" t="s">
        <v>75</v>
      </c>
      <c r="H203" t="s">
        <v>75</v>
      </c>
      <c r="I203" t="s">
        <v>75</v>
      </c>
      <c r="J203" t="s">
        <v>75</v>
      </c>
      <c r="K203" t="s">
        <v>75</v>
      </c>
      <c r="L203">
        <v>-3.1605399999999999E-2</v>
      </c>
      <c r="M203">
        <v>-3.5624299999999998E-2</v>
      </c>
      <c r="N203">
        <v>-1.9774300000000002E-2</v>
      </c>
      <c r="O203">
        <v>-4.0171700000000005E-2</v>
      </c>
      <c r="P203" t="s">
        <v>75</v>
      </c>
      <c r="Q203">
        <v>-3.9565599999999999E-2</v>
      </c>
      <c r="R203">
        <v>-3.1550700000000001E-2</v>
      </c>
      <c r="S203" s="85">
        <v>-2.4909171010440878E-2</v>
      </c>
    </row>
    <row r="204" spans="1:19" x14ac:dyDescent="0.25">
      <c r="A204" s="79">
        <v>42704</v>
      </c>
      <c r="B204" t="s">
        <v>75</v>
      </c>
      <c r="C204">
        <v>-2.8538000000000001E-3</v>
      </c>
      <c r="D204">
        <v>8.2127999999999993E-3</v>
      </c>
      <c r="E204">
        <v>-1.2538499999999999E-2</v>
      </c>
      <c r="F204">
        <v>-1.57886E-2</v>
      </c>
      <c r="G204">
        <v>-2.46901E-2</v>
      </c>
      <c r="H204">
        <v>-2.4891999999999997E-2</v>
      </c>
      <c r="I204">
        <v>-3.9759000000000001E-3</v>
      </c>
      <c r="J204" t="s">
        <v>75</v>
      </c>
      <c r="K204" t="s">
        <v>75</v>
      </c>
      <c r="L204">
        <v>1.0236199999999999E-2</v>
      </c>
      <c r="M204">
        <v>-9.3284000000000006E-3</v>
      </c>
      <c r="N204">
        <v>1.00039E-2</v>
      </c>
      <c r="O204">
        <v>-2.9469099999999998E-2</v>
      </c>
      <c r="P204" t="s">
        <v>75</v>
      </c>
      <c r="Q204">
        <v>-2.2386300000000001E-2</v>
      </c>
      <c r="R204">
        <v>-2.3276E-3</v>
      </c>
      <c r="S204" s="85">
        <v>-5.549533763102743E-3</v>
      </c>
    </row>
    <row r="205" spans="1:19" x14ac:dyDescent="0.25">
      <c r="A205" s="79">
        <v>42735</v>
      </c>
      <c r="B205" t="s">
        <v>75</v>
      </c>
      <c r="C205">
        <v>-9.8380999999999989E-3</v>
      </c>
      <c r="D205">
        <v>1.0830299999999999E-2</v>
      </c>
      <c r="E205">
        <v>8.9631999999999993E-3</v>
      </c>
      <c r="F205">
        <v>6.7131999999999999E-3</v>
      </c>
      <c r="G205">
        <v>-9.6133E-3</v>
      </c>
      <c r="H205">
        <v>-1.0548500000000001E-2</v>
      </c>
      <c r="I205">
        <v>4.3193400000000007E-2</v>
      </c>
      <c r="J205" t="s">
        <v>75</v>
      </c>
      <c r="K205" t="s">
        <v>75</v>
      </c>
      <c r="L205">
        <v>6.3292000000000001E-3</v>
      </c>
      <c r="M205">
        <v>1.40301E-2</v>
      </c>
      <c r="N205">
        <v>1.3036399999999998E-2</v>
      </c>
      <c r="O205">
        <v>6.1436999999999993E-3</v>
      </c>
      <c r="P205" t="s">
        <v>75</v>
      </c>
      <c r="Q205">
        <v>9.2657999999999994E-3</v>
      </c>
      <c r="R205">
        <v>1.0662899999999999E-2</v>
      </c>
      <c r="S205" s="85">
        <v>9.6833807648442072E-3</v>
      </c>
    </row>
    <row r="206" spans="1:19" x14ac:dyDescent="0.25">
      <c r="A206" s="79">
        <v>42766</v>
      </c>
      <c r="B206" t="s">
        <v>75</v>
      </c>
      <c r="C206">
        <v>-8.1289999999999997E-4</v>
      </c>
      <c r="D206">
        <v>1.66667E-2</v>
      </c>
      <c r="E206">
        <v>1.7709099999999998E-2</v>
      </c>
      <c r="F206">
        <v>2.44219E-2</v>
      </c>
      <c r="G206">
        <v>1.46678E-2</v>
      </c>
      <c r="H206">
        <v>3.2089599999999996E-2</v>
      </c>
      <c r="I206">
        <v>4.4152000000000002E-3</v>
      </c>
      <c r="J206" t="s">
        <v>75</v>
      </c>
      <c r="K206" t="s">
        <v>75</v>
      </c>
      <c r="L206">
        <v>3.83574E-2</v>
      </c>
      <c r="M206">
        <v>2.6532099999999999E-2</v>
      </c>
      <c r="N206">
        <v>3.47815E-2</v>
      </c>
      <c r="O206">
        <v>2.62778E-2</v>
      </c>
      <c r="P206" t="s">
        <v>75</v>
      </c>
      <c r="Q206">
        <v>2.43261E-2</v>
      </c>
      <c r="R206">
        <v>4.1226399999999996E-2</v>
      </c>
      <c r="S206" s="85">
        <v>4.3085011814975704E-2</v>
      </c>
    </row>
    <row r="207" spans="1:19" x14ac:dyDescent="0.25">
      <c r="A207" s="79">
        <v>42794</v>
      </c>
      <c r="B207" t="s">
        <v>75</v>
      </c>
      <c r="C207">
        <v>3.4804000000000002E-3</v>
      </c>
      <c r="D207">
        <v>-3.3327000000000001E-3</v>
      </c>
      <c r="E207">
        <v>-1.2365900000000001E-2</v>
      </c>
      <c r="F207">
        <v>-1.1158999999999999E-2</v>
      </c>
      <c r="G207">
        <v>1.57313E-2</v>
      </c>
      <c r="H207">
        <v>-1.6527199999999999E-2</v>
      </c>
      <c r="I207">
        <v>2.9304999999999999E-3</v>
      </c>
      <c r="J207" t="s">
        <v>75</v>
      </c>
      <c r="K207" t="s">
        <v>75</v>
      </c>
      <c r="L207">
        <v>-3.10105E-2</v>
      </c>
      <c r="M207">
        <v>-1.5586500000000001E-2</v>
      </c>
      <c r="N207">
        <v>-2.3123100000000001E-2</v>
      </c>
      <c r="O207">
        <v>-1.1724099999999999E-2</v>
      </c>
      <c r="P207" t="s">
        <v>75</v>
      </c>
      <c r="Q207">
        <v>-1.1417500000000001E-2</v>
      </c>
      <c r="R207">
        <v>-2.2216999999999997E-2</v>
      </c>
      <c r="S207" s="85">
        <v>-3.1106853686034386E-2</v>
      </c>
    </row>
    <row r="208" spans="1:19" x14ac:dyDescent="0.25">
      <c r="A208" s="79">
        <v>42825</v>
      </c>
      <c r="B208" t="s">
        <v>75</v>
      </c>
      <c r="C208">
        <v>1.0089600000000001E-2</v>
      </c>
      <c r="D208">
        <v>1.2110300000000001E-2</v>
      </c>
      <c r="E208">
        <v>2.3642900000000001E-2</v>
      </c>
      <c r="F208">
        <v>1.3145800000000001E-2</v>
      </c>
      <c r="G208">
        <v>1.1202799999999999E-2</v>
      </c>
      <c r="H208">
        <v>-5.7418999999999994E-3</v>
      </c>
      <c r="I208">
        <v>1.32371E-2</v>
      </c>
      <c r="J208" t="s">
        <v>75</v>
      </c>
      <c r="K208" t="s">
        <v>75</v>
      </c>
      <c r="L208">
        <v>1.7476999999999999E-2</v>
      </c>
      <c r="M208">
        <v>1.5555600000000001E-2</v>
      </c>
      <c r="N208">
        <v>4.5333999999999999E-3</v>
      </c>
      <c r="O208">
        <v>1.9888300000000001E-2</v>
      </c>
      <c r="P208" t="s">
        <v>75</v>
      </c>
      <c r="Q208">
        <v>2.2405700000000001E-2</v>
      </c>
      <c r="R208">
        <v>1.3508599999999999E-2</v>
      </c>
      <c r="S208" s="85">
        <v>2.6829195760420976E-2</v>
      </c>
    </row>
    <row r="209" spans="1:19" x14ac:dyDescent="0.25">
      <c r="A209" s="79">
        <v>42855</v>
      </c>
      <c r="B209" t="s">
        <v>75</v>
      </c>
      <c r="C209">
        <v>7.8557999999999996E-3</v>
      </c>
      <c r="D209">
        <v>1.06786E-2</v>
      </c>
      <c r="E209">
        <v>2.38155E-2</v>
      </c>
      <c r="F209">
        <v>2.4923399999999998E-2</v>
      </c>
      <c r="G209">
        <v>1.0228600000000001E-2</v>
      </c>
      <c r="H209">
        <v>8.5097000000000003E-3</v>
      </c>
      <c r="I209">
        <v>-6.3923000000000001E-3</v>
      </c>
      <c r="J209" t="s">
        <v>75</v>
      </c>
      <c r="K209" t="s">
        <v>75</v>
      </c>
      <c r="L209">
        <v>4.2618200000000002E-2</v>
      </c>
      <c r="M209">
        <v>4.7046000000000004E-2</v>
      </c>
      <c r="N209">
        <v>2.0816599999999998E-2</v>
      </c>
      <c r="O209">
        <v>2.4974300000000001E-2</v>
      </c>
      <c r="P209" t="s">
        <v>75</v>
      </c>
      <c r="Q209">
        <v>3.8589999999999999E-2</v>
      </c>
      <c r="R209">
        <v>1.9406300000000001E-2</v>
      </c>
      <c r="S209" s="85">
        <v>3.8309083571717029E-2</v>
      </c>
    </row>
    <row r="210" spans="1:19" x14ac:dyDescent="0.25">
      <c r="A210" s="79">
        <v>42886</v>
      </c>
      <c r="B210" t="s">
        <v>75</v>
      </c>
      <c r="C210">
        <v>-7.2321999999999994E-3</v>
      </c>
      <c r="D210">
        <v>-4.8162999999999999E-3</v>
      </c>
      <c r="E210">
        <v>7.4273999999999998E-3</v>
      </c>
      <c r="F210">
        <v>4.8137000000000006E-3</v>
      </c>
      <c r="G210">
        <v>-1.0331600000000002E-2</v>
      </c>
      <c r="H210">
        <v>-2.2254999999999997E-2</v>
      </c>
      <c r="I210">
        <v>-2.0079899999999998E-2</v>
      </c>
      <c r="J210" t="s">
        <v>75</v>
      </c>
      <c r="K210" t="s">
        <v>75</v>
      </c>
      <c r="L210">
        <v>-4.1860000000000004E-4</v>
      </c>
      <c r="M210">
        <v>-3.0477E-3</v>
      </c>
      <c r="N210">
        <v>-1.6565300000000002E-2</v>
      </c>
      <c r="O210">
        <v>-7.5656000000000004E-3</v>
      </c>
      <c r="P210" t="s">
        <v>75</v>
      </c>
      <c r="Q210">
        <v>2.8422999999999999E-3</v>
      </c>
      <c r="R210">
        <v>-1.45673E-2</v>
      </c>
      <c r="S210" s="85">
        <v>-4.2405283113378101E-3</v>
      </c>
    </row>
    <row r="211" spans="1:19" x14ac:dyDescent="0.25">
      <c r="A211" s="79">
        <v>42916</v>
      </c>
      <c r="B211" t="s">
        <v>75</v>
      </c>
      <c r="C211">
        <v>-2.0603400000000001E-2</v>
      </c>
      <c r="D211">
        <v>-1.9358299999999998E-2</v>
      </c>
      <c r="E211">
        <v>-3.2285499999999995E-2</v>
      </c>
      <c r="F211">
        <v>-3.7168600000000003E-2</v>
      </c>
      <c r="G211">
        <v>-3.8521800000000002E-2</v>
      </c>
      <c r="H211">
        <v>-2.6321500000000001E-2</v>
      </c>
      <c r="I211">
        <v>-3.2030200000000002E-2</v>
      </c>
      <c r="J211" t="s">
        <v>75</v>
      </c>
      <c r="K211" t="s">
        <v>75</v>
      </c>
      <c r="L211">
        <v>-4.0420400000000002E-2</v>
      </c>
      <c r="M211">
        <v>-4.12263E-2</v>
      </c>
      <c r="N211">
        <v>-3.3013500000000001E-2</v>
      </c>
      <c r="O211">
        <v>-4.0470899999999997E-2</v>
      </c>
      <c r="P211" t="s">
        <v>75</v>
      </c>
      <c r="Q211">
        <v>-3.7679200000000003E-2</v>
      </c>
      <c r="R211">
        <v>-4.0158100000000002E-2</v>
      </c>
      <c r="S211" s="85">
        <v>-3.4861368981681462E-2</v>
      </c>
    </row>
    <row r="212" spans="1:19" x14ac:dyDescent="0.25">
      <c r="A212" s="79">
        <v>42947</v>
      </c>
      <c r="B212" t="s">
        <v>75</v>
      </c>
      <c r="C212">
        <v>4.0156999999999998E-2</v>
      </c>
      <c r="D212">
        <v>2.9062299999999999E-2</v>
      </c>
      <c r="E212">
        <v>5.4376499999999994E-2</v>
      </c>
      <c r="F212">
        <v>6.2709100000000004E-2</v>
      </c>
      <c r="G212">
        <v>3.7459300000000001E-2</v>
      </c>
      <c r="H212">
        <v>5.2514999999999999E-2</v>
      </c>
      <c r="I212">
        <v>4.1722299999999997E-2</v>
      </c>
      <c r="J212" t="s">
        <v>75</v>
      </c>
      <c r="K212" t="s">
        <v>75</v>
      </c>
      <c r="L212">
        <v>5.9879499999999995E-2</v>
      </c>
      <c r="M212">
        <v>5.88049E-2</v>
      </c>
      <c r="N212">
        <v>5.4014E-2</v>
      </c>
      <c r="O212">
        <v>6.7062200000000002E-2</v>
      </c>
      <c r="P212" t="s">
        <v>75</v>
      </c>
      <c r="Q212">
        <v>6.2947600000000006E-2</v>
      </c>
      <c r="R212">
        <v>5.0304700000000001E-2</v>
      </c>
      <c r="S212" s="85">
        <v>7.0333440249000567E-2</v>
      </c>
    </row>
    <row r="213" spans="1:19" x14ac:dyDescent="0.25">
      <c r="A213" s="79">
        <v>42978</v>
      </c>
      <c r="B213" t="s">
        <v>75</v>
      </c>
      <c r="C213">
        <v>1.73291E-2</v>
      </c>
      <c r="D213">
        <v>1.2788600000000001E-2</v>
      </c>
      <c r="E213">
        <v>8.0394999999999998E-3</v>
      </c>
      <c r="F213">
        <v>1.71941E-2</v>
      </c>
      <c r="G213">
        <v>2.3861900000000002E-2</v>
      </c>
      <c r="H213">
        <v>2.6105299999999998E-2</v>
      </c>
      <c r="I213">
        <v>3.1468900000000001E-2</v>
      </c>
      <c r="J213" t="s">
        <v>75</v>
      </c>
      <c r="K213" t="s">
        <v>75</v>
      </c>
      <c r="L213">
        <v>2.1608100000000002E-2</v>
      </c>
      <c r="M213">
        <v>2.2028699999999998E-2</v>
      </c>
      <c r="N213">
        <v>2.4266599999999999E-2</v>
      </c>
      <c r="O213">
        <v>2.9258600000000003E-2</v>
      </c>
      <c r="P213" t="s">
        <v>75</v>
      </c>
      <c r="Q213">
        <v>2.1569099999999997E-2</v>
      </c>
      <c r="R213">
        <v>2.5312100000000001E-2</v>
      </c>
      <c r="S213" s="85">
        <v>2.6456432622061099E-2</v>
      </c>
    </row>
    <row r="214" spans="1:19" x14ac:dyDescent="0.25">
      <c r="A214" s="79">
        <v>43008</v>
      </c>
      <c r="B214" t="s">
        <v>75</v>
      </c>
      <c r="C214">
        <v>-6.7705000000000005E-3</v>
      </c>
      <c r="D214">
        <v>-1.7540000000000001E-4</v>
      </c>
      <c r="E214">
        <v>1.8342E-3</v>
      </c>
      <c r="F214">
        <v>-9.2630000000000004E-3</v>
      </c>
      <c r="G214">
        <v>1.20553E-2</v>
      </c>
      <c r="H214">
        <v>5.3929999999999994E-4</v>
      </c>
      <c r="I214">
        <v>-5.7937000000000006E-3</v>
      </c>
      <c r="J214" t="s">
        <v>75</v>
      </c>
      <c r="K214" t="s">
        <v>75</v>
      </c>
      <c r="L214">
        <v>-8.3266999999999994E-3</v>
      </c>
      <c r="M214">
        <v>-1.0989899999999999E-2</v>
      </c>
      <c r="N214">
        <v>-9.0107E-3</v>
      </c>
      <c r="O214">
        <v>-6.3530000000000001E-3</v>
      </c>
      <c r="P214" t="s">
        <v>75</v>
      </c>
      <c r="Q214">
        <v>-1.0743000000000001E-2</v>
      </c>
      <c r="R214">
        <v>-1.2221200000000002E-2</v>
      </c>
      <c r="S214" s="85">
        <v>-8.7149236622511284E-3</v>
      </c>
    </row>
    <row r="215" spans="1:19" x14ac:dyDescent="0.25">
      <c r="A215" s="79">
        <v>43039</v>
      </c>
      <c r="B215" t="s">
        <v>75</v>
      </c>
      <c r="C215">
        <v>4.9366099999999996E-2</v>
      </c>
      <c r="D215">
        <v>6.4374700000000007E-2</v>
      </c>
      <c r="E215">
        <v>6.6429200000000008E-2</v>
      </c>
      <c r="F215">
        <v>6.2920600000000007E-2</v>
      </c>
      <c r="G215">
        <v>3.61731E-2</v>
      </c>
      <c r="H215">
        <v>6.6319600000000006E-2</v>
      </c>
      <c r="I215">
        <v>4.4492399999999994E-2</v>
      </c>
      <c r="J215" t="s">
        <v>75</v>
      </c>
      <c r="K215" t="s">
        <v>75</v>
      </c>
      <c r="L215">
        <v>6.1923100000000002E-2</v>
      </c>
      <c r="M215">
        <v>5.6249500000000001E-2</v>
      </c>
      <c r="N215">
        <v>3.4797500000000002E-2</v>
      </c>
      <c r="O215">
        <v>7.03294E-2</v>
      </c>
      <c r="P215" t="s">
        <v>75</v>
      </c>
      <c r="Q215">
        <v>6.3168600000000005E-2</v>
      </c>
      <c r="R215">
        <v>5.4891800000000004E-2</v>
      </c>
      <c r="S215" s="85">
        <v>6.2621354145185437E-2</v>
      </c>
    </row>
    <row r="216" spans="1:19" x14ac:dyDescent="0.25">
      <c r="A216" s="79">
        <v>43069</v>
      </c>
      <c r="B216" t="s">
        <v>75</v>
      </c>
      <c r="C216">
        <v>-1.5350200000000001E-2</v>
      </c>
      <c r="D216">
        <v>6.1799999999999997E-3</v>
      </c>
      <c r="E216">
        <v>-7.2370000000000008E-4</v>
      </c>
      <c r="F216">
        <v>1.129E-2</v>
      </c>
      <c r="G216">
        <v>-4.9590000000000007E-4</v>
      </c>
      <c r="H216">
        <v>-3.4172999999999999E-3</v>
      </c>
      <c r="I216">
        <v>-2.7209999999999999E-3</v>
      </c>
      <c r="J216" t="s">
        <v>75</v>
      </c>
      <c r="K216" t="s">
        <v>75</v>
      </c>
      <c r="L216">
        <v>7.9318999999999987E-3</v>
      </c>
      <c r="M216">
        <v>3.26211E-2</v>
      </c>
      <c r="N216">
        <v>2.3737899999999999E-2</v>
      </c>
      <c r="O216">
        <v>2.74375E-2</v>
      </c>
      <c r="P216" t="s">
        <v>75</v>
      </c>
      <c r="Q216">
        <v>3.6357199999999999E-2</v>
      </c>
      <c r="R216">
        <v>9.1570999999999996E-3</v>
      </c>
      <c r="S216" s="85">
        <v>1.4556120285457386E-2</v>
      </c>
    </row>
    <row r="217" spans="1:19" x14ac:dyDescent="0.25">
      <c r="A217" s="79">
        <v>43100</v>
      </c>
      <c r="B217" t="s">
        <v>75</v>
      </c>
      <c r="C217">
        <v>-2.2943099999999998E-2</v>
      </c>
      <c r="D217">
        <v>-2.7434300000000002E-2</v>
      </c>
      <c r="E217">
        <v>-4.7481099999999998E-2</v>
      </c>
      <c r="F217">
        <v>-7.7695000000000004E-3</v>
      </c>
      <c r="G217" t="s">
        <v>75</v>
      </c>
      <c r="H217" t="s">
        <v>75</v>
      </c>
      <c r="I217" t="s">
        <v>75</v>
      </c>
      <c r="J217" t="s">
        <v>75</v>
      </c>
      <c r="K217" t="s">
        <v>75</v>
      </c>
      <c r="L217">
        <v>-3.47021E-2</v>
      </c>
      <c r="M217">
        <v>-1.9902099999999999E-2</v>
      </c>
      <c r="N217">
        <v>1.6024E-2</v>
      </c>
      <c r="O217">
        <v>-2.8084399999999999E-2</v>
      </c>
      <c r="P217" t="s">
        <v>75</v>
      </c>
      <c r="Q217">
        <v>-1.8052999999999999E-3</v>
      </c>
      <c r="R217">
        <v>-2.3080199999999999E-2</v>
      </c>
      <c r="S217" s="85">
        <v>-3.3930117281489869E-3</v>
      </c>
    </row>
    <row r="218" spans="1:19" x14ac:dyDescent="0.25">
      <c r="A218" s="79">
        <v>43131</v>
      </c>
      <c r="B218" t="s">
        <v>75</v>
      </c>
      <c r="C218">
        <v>2.55032E-2</v>
      </c>
      <c r="D218">
        <v>1.34725E-2</v>
      </c>
      <c r="E218">
        <v>-4.1329000000000001E-3</v>
      </c>
      <c r="F218">
        <v>-1.20876E-2</v>
      </c>
      <c r="G218" t="s">
        <v>75</v>
      </c>
      <c r="H218" t="s">
        <v>75</v>
      </c>
      <c r="I218" t="s">
        <v>75</v>
      </c>
      <c r="J218" t="s">
        <v>75</v>
      </c>
      <c r="K218" t="s">
        <v>75</v>
      </c>
      <c r="L218">
        <v>1.1743200000000001E-2</v>
      </c>
      <c r="M218">
        <v>5.2871999999999997E-3</v>
      </c>
      <c r="N218">
        <v>-5.1900000000000002E-3</v>
      </c>
      <c r="O218">
        <v>-9.6208000000000005E-3</v>
      </c>
      <c r="P218" t="s">
        <v>75</v>
      </c>
      <c r="Q218">
        <v>-1.2953399999999999E-2</v>
      </c>
      <c r="R218">
        <v>1.9775000000000001E-3</v>
      </c>
      <c r="S218" s="85">
        <v>9.982558983836487E-4</v>
      </c>
    </row>
    <row r="219" spans="1:19" x14ac:dyDescent="0.25">
      <c r="A219" s="79">
        <v>43159</v>
      </c>
      <c r="B219" t="s">
        <v>75</v>
      </c>
      <c r="C219">
        <v>-3.9085800000000004E-2</v>
      </c>
      <c r="D219">
        <v>-2.2515800000000002E-2</v>
      </c>
      <c r="E219">
        <v>-3.6411E-3</v>
      </c>
      <c r="F219">
        <v>-1.34667E-2</v>
      </c>
      <c r="G219" t="s">
        <v>75</v>
      </c>
      <c r="H219" t="s">
        <v>75</v>
      </c>
      <c r="I219" t="s">
        <v>75</v>
      </c>
      <c r="J219" t="s">
        <v>75</v>
      </c>
      <c r="K219" t="s">
        <v>75</v>
      </c>
      <c r="L219">
        <v>-1.72268E-2</v>
      </c>
      <c r="M219">
        <v>-1.7308300000000002E-2</v>
      </c>
      <c r="N219">
        <v>-1.7715399999999999E-2</v>
      </c>
      <c r="O219">
        <v>-2.1815899999999999E-2</v>
      </c>
      <c r="P219" t="s">
        <v>75</v>
      </c>
      <c r="Q219">
        <v>-1.8967000000000001E-2</v>
      </c>
      <c r="R219">
        <v>-2.5313200000000001E-2</v>
      </c>
      <c r="S219" s="85">
        <v>-1.9693640900203757E-2</v>
      </c>
    </row>
    <row r="220" spans="1:19" x14ac:dyDescent="0.25">
      <c r="A220" s="79">
        <v>43190</v>
      </c>
      <c r="B220" t="s">
        <v>75</v>
      </c>
      <c r="C220">
        <v>-1.24384E-2</v>
      </c>
      <c r="D220">
        <v>-4.8873800000000002E-2</v>
      </c>
      <c r="E220">
        <v>-2.80276E-2</v>
      </c>
      <c r="F220">
        <v>-2.6605799999999999E-2</v>
      </c>
      <c r="G220" t="s">
        <v>75</v>
      </c>
      <c r="H220" t="s">
        <v>75</v>
      </c>
      <c r="I220" t="s">
        <v>75</v>
      </c>
      <c r="J220" t="s">
        <v>75</v>
      </c>
      <c r="K220" t="s">
        <v>75</v>
      </c>
      <c r="L220">
        <v>-4.2659099999999998E-2</v>
      </c>
      <c r="M220">
        <v>-5.3909499999999999E-2</v>
      </c>
      <c r="N220">
        <v>-3.7361499999999999E-2</v>
      </c>
      <c r="O220">
        <v>-6.0429099999999999E-2</v>
      </c>
      <c r="P220" t="s">
        <v>75</v>
      </c>
      <c r="Q220">
        <v>-4.8056500000000002E-2</v>
      </c>
      <c r="R220">
        <v>-3.8058599999999998E-2</v>
      </c>
      <c r="S220" s="85">
        <v>-4.1763193610353966E-2</v>
      </c>
    </row>
    <row r="221" spans="1:19" x14ac:dyDescent="0.25">
      <c r="A221" s="79">
        <v>43220</v>
      </c>
      <c r="B221" t="s">
        <v>75</v>
      </c>
      <c r="C221">
        <v>4.1509600000000008E-2</v>
      </c>
      <c r="D221">
        <v>1.8459400000000001E-2</v>
      </c>
      <c r="E221">
        <v>3.8037999999999995E-2</v>
      </c>
      <c r="F221">
        <v>3.1329500000000003E-2</v>
      </c>
      <c r="G221" t="s">
        <v>75</v>
      </c>
      <c r="H221" t="s">
        <v>75</v>
      </c>
      <c r="I221" t="s">
        <v>75</v>
      </c>
      <c r="J221" t="s">
        <v>75</v>
      </c>
      <c r="K221" t="s">
        <v>75</v>
      </c>
      <c r="L221">
        <v>5.1183600000000003E-2</v>
      </c>
      <c r="M221">
        <v>4.1931299999999998E-2</v>
      </c>
      <c r="N221">
        <v>4.8307999999999997E-2</v>
      </c>
      <c r="O221">
        <v>4.61173E-2</v>
      </c>
      <c r="P221" t="s">
        <v>75</v>
      </c>
      <c r="Q221">
        <v>4.8173599999999997E-2</v>
      </c>
      <c r="R221">
        <v>3.8372199999999995E-2</v>
      </c>
      <c r="S221" s="85">
        <v>5.3676495995656381E-2</v>
      </c>
    </row>
    <row r="222" spans="1:19" x14ac:dyDescent="0.25">
      <c r="A222" s="79">
        <v>43251</v>
      </c>
      <c r="B222" t="s">
        <v>75</v>
      </c>
      <c r="C222">
        <v>-3.1083999999999999E-3</v>
      </c>
      <c r="D222">
        <v>-1.2763E-2</v>
      </c>
      <c r="E222">
        <v>-2.4586E-2</v>
      </c>
      <c r="F222">
        <v>-3.5785299999999999E-2</v>
      </c>
      <c r="G222" t="s">
        <v>75</v>
      </c>
      <c r="H222" t="s">
        <v>75</v>
      </c>
      <c r="I222" t="s">
        <v>75</v>
      </c>
      <c r="J222" t="s">
        <v>75</v>
      </c>
      <c r="K222" t="s">
        <v>75</v>
      </c>
      <c r="L222">
        <v>-2.9775200000000002E-2</v>
      </c>
      <c r="M222">
        <v>-4.85096E-2</v>
      </c>
      <c r="N222">
        <v>-5.0611300000000005E-2</v>
      </c>
      <c r="O222">
        <v>-3.9114000000000003E-2</v>
      </c>
      <c r="P222" t="s">
        <v>75</v>
      </c>
      <c r="Q222">
        <v>-4.2614699999999998E-2</v>
      </c>
      <c r="R222">
        <v>-4.6831899999999996E-2</v>
      </c>
      <c r="S222" s="85">
        <v>-3.4762632096380641E-2</v>
      </c>
    </row>
    <row r="223" spans="1:19" x14ac:dyDescent="0.25">
      <c r="A223" s="79">
        <v>43281</v>
      </c>
      <c r="B223" t="s">
        <v>75</v>
      </c>
      <c r="C223">
        <v>1.49923E-2</v>
      </c>
      <c r="D223">
        <v>1.7831699999999999E-2</v>
      </c>
      <c r="E223">
        <v>4.9488299999999999E-2</v>
      </c>
      <c r="F223">
        <v>2.64742E-2</v>
      </c>
      <c r="G223" t="s">
        <v>75</v>
      </c>
      <c r="H223" t="s">
        <v>75</v>
      </c>
      <c r="I223" t="s">
        <v>75</v>
      </c>
      <c r="J223" t="s">
        <v>75</v>
      </c>
      <c r="K223" t="s">
        <v>75</v>
      </c>
      <c r="L223">
        <v>2.1160199999999997E-2</v>
      </c>
      <c r="M223">
        <v>1.07055E-2</v>
      </c>
      <c r="N223">
        <v>1.72858E-2</v>
      </c>
      <c r="O223">
        <v>2.1589999999999998E-2</v>
      </c>
      <c r="P223" t="s">
        <v>75</v>
      </c>
      <c r="Q223">
        <v>2.2941799999999998E-2</v>
      </c>
      <c r="R223">
        <v>1.0987E-2</v>
      </c>
      <c r="S223" s="85">
        <v>2.7848549441460646E-2</v>
      </c>
    </row>
    <row r="224" spans="1:19" x14ac:dyDescent="0.25">
      <c r="A224" s="79">
        <v>43312</v>
      </c>
      <c r="B224" t="s">
        <v>75</v>
      </c>
      <c r="C224">
        <v>-1.8726599999999999E-2</v>
      </c>
      <c r="D224">
        <v>-1.2088300000000001E-2</v>
      </c>
      <c r="E224">
        <v>-3.6522999999999998E-3</v>
      </c>
      <c r="F224">
        <v>5.3029000000000001E-3</v>
      </c>
      <c r="G224" t="s">
        <v>75</v>
      </c>
      <c r="H224" t="s">
        <v>75</v>
      </c>
      <c r="I224" t="s">
        <v>75</v>
      </c>
      <c r="J224" t="s">
        <v>75</v>
      </c>
      <c r="K224" t="s">
        <v>75</v>
      </c>
      <c r="L224">
        <v>6.8422000000000005E-3</v>
      </c>
      <c r="M224">
        <v>1.2814700000000002E-2</v>
      </c>
      <c r="N224">
        <v>2.7399E-3</v>
      </c>
      <c r="O224">
        <v>-2.2261E-3</v>
      </c>
      <c r="P224" t="s">
        <v>75</v>
      </c>
      <c r="Q224">
        <v>3.5948000000000004E-3</v>
      </c>
      <c r="R224">
        <v>7.3950000000000003E-4</v>
      </c>
      <c r="S224" s="85">
        <v>-2.4842176800110582E-3</v>
      </c>
    </row>
    <row r="225" spans="1:19" x14ac:dyDescent="0.25">
      <c r="A225" s="79">
        <v>43343</v>
      </c>
      <c r="B225" t="s">
        <v>75</v>
      </c>
      <c r="C225">
        <v>4.7859999999999993E-2</v>
      </c>
      <c r="D225">
        <v>2.78418E-2</v>
      </c>
      <c r="E225">
        <v>5.5733600000000001E-2</v>
      </c>
      <c r="F225">
        <v>1.6464199999999998E-2</v>
      </c>
      <c r="G225" t="s">
        <v>75</v>
      </c>
      <c r="H225" t="s">
        <v>75</v>
      </c>
      <c r="I225" t="s">
        <v>75</v>
      </c>
      <c r="J225" t="s">
        <v>75</v>
      </c>
      <c r="K225" t="s">
        <v>75</v>
      </c>
      <c r="L225">
        <v>2.6120399999999998E-2</v>
      </c>
      <c r="M225">
        <v>1.5611399999999999E-2</v>
      </c>
      <c r="N225">
        <v>2.3910200000000003E-2</v>
      </c>
      <c r="O225">
        <v>2.7157399999999998E-2</v>
      </c>
      <c r="P225" t="s">
        <v>75</v>
      </c>
      <c r="Q225">
        <v>2.1063900000000003E-2</v>
      </c>
      <c r="R225">
        <v>1.7430000000000001E-2</v>
      </c>
      <c r="S225" s="85">
        <v>2.3409918737739677E-2</v>
      </c>
    </row>
    <row r="226" spans="1:19" x14ac:dyDescent="0.25">
      <c r="A226" s="79">
        <v>43373</v>
      </c>
      <c r="B226" t="s">
        <v>75</v>
      </c>
      <c r="C226">
        <v>-3.7938900000000005E-2</v>
      </c>
      <c r="D226">
        <v>-4.9171800000000002E-2</v>
      </c>
      <c r="E226">
        <v>-5.05665E-2</v>
      </c>
      <c r="F226">
        <v>-4.9131899999999999E-2</v>
      </c>
      <c r="G226" t="s">
        <v>75</v>
      </c>
      <c r="H226" t="s">
        <v>75</v>
      </c>
      <c r="I226" t="s">
        <v>75</v>
      </c>
      <c r="J226" t="s">
        <v>75</v>
      </c>
      <c r="K226" t="s">
        <v>75</v>
      </c>
      <c r="L226">
        <v>-4.3293499999999999E-2</v>
      </c>
      <c r="M226">
        <v>-3.9880399999999996E-2</v>
      </c>
      <c r="N226">
        <v>-4.1170799999999994E-2</v>
      </c>
      <c r="O226">
        <v>-4.6214399999999996E-2</v>
      </c>
      <c r="P226" t="s">
        <v>75</v>
      </c>
      <c r="Q226">
        <v>-5.3615400000000001E-2</v>
      </c>
      <c r="R226">
        <v>-3.1436499999999999E-2</v>
      </c>
      <c r="S226" s="85">
        <v>-4.1723668613454001E-2</v>
      </c>
    </row>
    <row r="227" spans="1:19" x14ac:dyDescent="0.25">
      <c r="A227" s="79">
        <v>43404</v>
      </c>
      <c r="B227" t="s">
        <v>75</v>
      </c>
      <c r="C227">
        <v>-3.84141E-2</v>
      </c>
      <c r="D227">
        <v>-3.8922199999999997E-2</v>
      </c>
      <c r="E227">
        <v>-3.8195699999999999E-2</v>
      </c>
      <c r="F227">
        <v>-5.8039100000000003E-2</v>
      </c>
      <c r="G227" t="s">
        <v>75</v>
      </c>
      <c r="H227" t="s">
        <v>75</v>
      </c>
      <c r="I227" t="s">
        <v>75</v>
      </c>
      <c r="J227" t="s">
        <v>75</v>
      </c>
      <c r="K227" t="s">
        <v>75</v>
      </c>
      <c r="L227">
        <v>-5.5975700000000003E-2</v>
      </c>
      <c r="M227">
        <v>-5.3722300000000001E-2</v>
      </c>
      <c r="N227">
        <v>-3.7848E-2</v>
      </c>
      <c r="O227">
        <v>-6.1282900000000001E-2</v>
      </c>
      <c r="P227" t="s">
        <v>75</v>
      </c>
      <c r="Q227">
        <v>-4.6085799999999996E-2</v>
      </c>
      <c r="R227">
        <v>-2.2497900000000001E-2</v>
      </c>
      <c r="S227" s="85">
        <v>-5.763569048702899E-2</v>
      </c>
    </row>
    <row r="228" spans="1:19" x14ac:dyDescent="0.25">
      <c r="A228" s="79">
        <v>43434</v>
      </c>
      <c r="B228" t="s">
        <v>75</v>
      </c>
      <c r="C228">
        <v>-6.1050999999999996E-3</v>
      </c>
      <c r="D228">
        <v>-5.664E-4</v>
      </c>
      <c r="E228">
        <v>-5.4905000000000002E-2</v>
      </c>
      <c r="F228">
        <v>-2.6177499999999999E-2</v>
      </c>
      <c r="G228" t="s">
        <v>75</v>
      </c>
      <c r="H228" t="s">
        <v>75</v>
      </c>
      <c r="I228" t="s">
        <v>75</v>
      </c>
      <c r="J228" t="s">
        <v>75</v>
      </c>
      <c r="K228" t="s">
        <v>75</v>
      </c>
      <c r="L228">
        <v>-2.4935700000000002E-2</v>
      </c>
      <c r="M228">
        <v>-1.23132E-2</v>
      </c>
      <c r="N228">
        <v>-3.40279E-2</v>
      </c>
      <c r="O228">
        <v>-1.14704E-2</v>
      </c>
      <c r="P228" t="s">
        <v>75</v>
      </c>
      <c r="Q228">
        <v>-7.4237000000000001E-3</v>
      </c>
      <c r="R228">
        <v>-2.7536399999999999E-2</v>
      </c>
      <c r="S228" s="85">
        <v>-3.1747230153015615E-2</v>
      </c>
    </row>
    <row r="229" spans="1:19" x14ac:dyDescent="0.25">
      <c r="A229" s="79">
        <v>43465</v>
      </c>
      <c r="B229" t="s">
        <v>75</v>
      </c>
      <c r="C229">
        <v>1.2285200000000001E-2</v>
      </c>
      <c r="D229">
        <v>-3.8727000000000002E-3</v>
      </c>
      <c r="E229">
        <v>1.3597099999999999E-2</v>
      </c>
      <c r="F229">
        <v>2.2583900000000001E-2</v>
      </c>
      <c r="G229" t="s">
        <v>75</v>
      </c>
      <c r="H229" t="s">
        <v>75</v>
      </c>
      <c r="I229" t="s">
        <v>75</v>
      </c>
      <c r="J229" t="s">
        <v>75</v>
      </c>
      <c r="K229" t="s">
        <v>75</v>
      </c>
      <c r="L229">
        <v>3.5252199999999997E-2</v>
      </c>
      <c r="M229">
        <v>1.9318599999999998E-2</v>
      </c>
      <c r="N229">
        <v>2.18712E-2</v>
      </c>
      <c r="O229">
        <v>1.9627200000000001E-2</v>
      </c>
      <c r="P229" t="s">
        <v>75</v>
      </c>
      <c r="Q229">
        <v>2.03342E-2</v>
      </c>
      <c r="R229">
        <v>2.3882500000000001E-2</v>
      </c>
      <c r="S229" s="85">
        <v>4.2509760470746505E-2</v>
      </c>
    </row>
    <row r="230" spans="1:19" x14ac:dyDescent="0.25">
      <c r="A230" s="79">
        <v>43496</v>
      </c>
      <c r="B230" t="s">
        <v>75</v>
      </c>
      <c r="C230">
        <v>-4.705E-3</v>
      </c>
      <c r="D230">
        <v>9.103E-3</v>
      </c>
      <c r="E230">
        <v>2.48652E-2</v>
      </c>
      <c r="F230">
        <v>4.5869099999999996E-2</v>
      </c>
      <c r="G230" t="s">
        <v>75</v>
      </c>
      <c r="H230" t="s">
        <v>75</v>
      </c>
      <c r="I230" t="s">
        <v>75</v>
      </c>
      <c r="J230" t="s">
        <v>75</v>
      </c>
      <c r="K230" t="s">
        <v>75</v>
      </c>
      <c r="L230">
        <v>3.7085800000000002E-2</v>
      </c>
      <c r="M230">
        <v>3.3291800000000003E-2</v>
      </c>
      <c r="N230">
        <v>2.37542E-2</v>
      </c>
      <c r="O230">
        <v>3.9201399999999997E-2</v>
      </c>
      <c r="P230" t="s">
        <v>75</v>
      </c>
      <c r="Q230">
        <v>3.8998999999999999E-2</v>
      </c>
      <c r="R230">
        <v>2.04161E-2</v>
      </c>
      <c r="S230" s="85">
        <v>2.8056098683884478E-2</v>
      </c>
    </row>
    <row r="231" spans="1:19" x14ac:dyDescent="0.25">
      <c r="A231" s="79">
        <v>43524</v>
      </c>
      <c r="B231" t="s">
        <v>75</v>
      </c>
      <c r="C231">
        <v>1.1309899999999999E-2</v>
      </c>
      <c r="D231">
        <v>1.9075399999999999E-2</v>
      </c>
      <c r="E231">
        <v>4.5017100000000004E-2</v>
      </c>
      <c r="F231">
        <v>2.3766799999999998E-2</v>
      </c>
      <c r="G231" t="s">
        <v>75</v>
      </c>
      <c r="H231" t="s">
        <v>75</v>
      </c>
      <c r="I231" t="s">
        <v>75</v>
      </c>
      <c r="J231" t="s">
        <v>75</v>
      </c>
      <c r="K231" t="s">
        <v>75</v>
      </c>
      <c r="L231">
        <v>4.3113599999999995E-2</v>
      </c>
      <c r="M231">
        <v>2.2820999999999998E-2</v>
      </c>
      <c r="N231">
        <v>3.5220799999999997E-2</v>
      </c>
      <c r="O231">
        <v>1.5948E-2</v>
      </c>
      <c r="P231">
        <v>1.99025E-2</v>
      </c>
      <c r="Q231">
        <v>6.6691999999999993E-3</v>
      </c>
      <c r="R231">
        <v>4.8966500000000003E-2</v>
      </c>
      <c r="S231" s="85">
        <v>3.4115026141837923E-2</v>
      </c>
    </row>
    <row r="232" spans="1:19" x14ac:dyDescent="0.25">
      <c r="A232" s="79">
        <v>43555</v>
      </c>
      <c r="B232" t="s">
        <v>75</v>
      </c>
      <c r="C232">
        <v>6.6838000000000002E-3</v>
      </c>
      <c r="D232" t="s">
        <v>75</v>
      </c>
      <c r="E232">
        <v>1.86792E-2</v>
      </c>
      <c r="F232">
        <v>1.0628200000000001E-2</v>
      </c>
      <c r="G232" t="s">
        <v>75</v>
      </c>
      <c r="H232" t="s">
        <v>75</v>
      </c>
      <c r="I232" t="s">
        <v>75</v>
      </c>
      <c r="J232" t="s">
        <v>75</v>
      </c>
      <c r="K232" t="s">
        <v>75</v>
      </c>
      <c r="L232">
        <v>2.59192E-2</v>
      </c>
      <c r="M232">
        <v>1.0035799999999999E-2</v>
      </c>
      <c r="N232">
        <v>1.6302799999999999E-2</v>
      </c>
      <c r="O232">
        <v>2.0930199999999999E-2</v>
      </c>
      <c r="P232">
        <v>7.0250999999999994E-3</v>
      </c>
      <c r="Q232">
        <v>7.5558000000000005E-3</v>
      </c>
      <c r="R232">
        <v>1.1441E-2</v>
      </c>
      <c r="S232" s="85">
        <v>1.5630095162898483E-2</v>
      </c>
    </row>
    <row r="233" spans="1:19" x14ac:dyDescent="0.25">
      <c r="A233" s="79">
        <v>43585</v>
      </c>
      <c r="B233" t="s">
        <v>75</v>
      </c>
      <c r="C233">
        <v>3.9213600000000001E-2</v>
      </c>
      <c r="D233" t="s">
        <v>75</v>
      </c>
      <c r="E233">
        <v>2.92251E-2</v>
      </c>
      <c r="F233">
        <v>4.6800700000000001E-2</v>
      </c>
      <c r="G233" t="s">
        <v>75</v>
      </c>
      <c r="H233" t="s">
        <v>75</v>
      </c>
      <c r="I233" t="s">
        <v>75</v>
      </c>
      <c r="J233" t="s">
        <v>75</v>
      </c>
      <c r="K233" t="s">
        <v>75</v>
      </c>
      <c r="L233">
        <v>3.3280900000000002E-2</v>
      </c>
      <c r="M233">
        <v>4.7995000000000003E-2</v>
      </c>
      <c r="N233">
        <v>3.8433700000000001E-2</v>
      </c>
      <c r="O233">
        <v>5.7175399999999994E-2</v>
      </c>
      <c r="P233">
        <v>4.2765700000000004E-2</v>
      </c>
      <c r="Q233">
        <v>5.1621399999999998E-2</v>
      </c>
      <c r="R233">
        <v>2.6070600000000003E-2</v>
      </c>
      <c r="S233" s="85">
        <v>4.2250017358261172E-2</v>
      </c>
    </row>
    <row r="234" spans="1:19" x14ac:dyDescent="0.25">
      <c r="A234" s="79">
        <v>43616</v>
      </c>
      <c r="B234" t="s">
        <v>75</v>
      </c>
      <c r="C234">
        <v>-4.6745599999999998E-2</v>
      </c>
      <c r="D234" t="s">
        <v>75</v>
      </c>
      <c r="E234">
        <v>-4.9710299999999999E-2</v>
      </c>
      <c r="F234">
        <v>-6.0647099999999995E-2</v>
      </c>
      <c r="G234" t="s">
        <v>75</v>
      </c>
      <c r="H234" t="s">
        <v>75</v>
      </c>
      <c r="I234" t="s">
        <v>75</v>
      </c>
      <c r="J234" t="s">
        <v>75</v>
      </c>
      <c r="K234" t="s">
        <v>75</v>
      </c>
      <c r="L234">
        <v>-5.5385099999999993E-2</v>
      </c>
      <c r="M234">
        <v>-5.7902300000000004E-2</v>
      </c>
      <c r="N234">
        <v>-5.3221299999999999E-2</v>
      </c>
      <c r="O234">
        <v>-6.3348399999999999E-2</v>
      </c>
      <c r="P234">
        <v>-5.0369799999999999E-2</v>
      </c>
      <c r="Q234">
        <v>-5.5836499999999997E-2</v>
      </c>
      <c r="R234">
        <v>-5.5396899999999999E-2</v>
      </c>
      <c r="S234" s="85">
        <v>-4.8422670628010089E-2</v>
      </c>
    </row>
    <row r="235" spans="1:19" x14ac:dyDescent="0.25">
      <c r="A235" s="79">
        <v>43646</v>
      </c>
      <c r="B235" t="s">
        <v>75</v>
      </c>
      <c r="C235">
        <v>3.1169600000000002E-2</v>
      </c>
      <c r="D235" t="s">
        <v>75</v>
      </c>
      <c r="E235">
        <v>1.7881299999999999E-2</v>
      </c>
      <c r="F235">
        <v>3.2238900000000001E-2</v>
      </c>
      <c r="G235" t="s">
        <v>75</v>
      </c>
      <c r="H235" t="s">
        <v>75</v>
      </c>
      <c r="I235" t="s">
        <v>75</v>
      </c>
      <c r="J235" t="s">
        <v>75</v>
      </c>
      <c r="K235" t="s">
        <v>75</v>
      </c>
      <c r="L235">
        <v>4.1328300000000005E-2</v>
      </c>
      <c r="M235">
        <v>2.1295700000000001E-2</v>
      </c>
      <c r="N235">
        <v>2.6889799999999998E-2</v>
      </c>
      <c r="O235">
        <v>3.2321099999999998E-2</v>
      </c>
      <c r="P235">
        <v>3.7069899999999996E-2</v>
      </c>
      <c r="Q235">
        <v>3.5855199999999997E-2</v>
      </c>
      <c r="R235">
        <v>2.6772999999999998E-2</v>
      </c>
      <c r="S235" s="85">
        <v>4.7814213091701196E-2</v>
      </c>
    </row>
    <row r="236" spans="1:19" x14ac:dyDescent="0.25">
      <c r="A236" s="79">
        <v>43677</v>
      </c>
      <c r="B236" t="s">
        <v>75</v>
      </c>
      <c r="C236">
        <v>-2.6701600000000002E-2</v>
      </c>
      <c r="D236" t="s">
        <v>75</v>
      </c>
      <c r="E236">
        <v>7.3197000000000002E-3</v>
      </c>
      <c r="F236">
        <v>-1.3232500000000001E-2</v>
      </c>
      <c r="G236" t="s">
        <v>75</v>
      </c>
      <c r="H236" t="s">
        <v>75</v>
      </c>
      <c r="I236" t="s">
        <v>75</v>
      </c>
      <c r="J236" t="s">
        <v>75</v>
      </c>
      <c r="K236" t="s">
        <v>75</v>
      </c>
      <c r="L236">
        <v>-2.23514E-2</v>
      </c>
      <c r="M236">
        <v>-2.21867E-2</v>
      </c>
      <c r="N236">
        <v>-2.2672400000000002E-2</v>
      </c>
      <c r="O236">
        <v>-2.7079499999999999E-2</v>
      </c>
      <c r="P236">
        <v>-2.9945800000000002E-2</v>
      </c>
      <c r="Q236">
        <v>-2.7756599999999999E-2</v>
      </c>
      <c r="R236">
        <v>-1.7956399999999997E-2</v>
      </c>
      <c r="S236" s="85">
        <v>-2.3725771538752438E-2</v>
      </c>
    </row>
    <row r="237" spans="1:19" x14ac:dyDescent="0.25">
      <c r="A237" s="79">
        <v>43708</v>
      </c>
      <c r="B237" t="s">
        <v>75</v>
      </c>
      <c r="C237">
        <v>-3.6225500000000001E-2</v>
      </c>
      <c r="D237" t="s">
        <v>75</v>
      </c>
      <c r="E237">
        <v>1.9696000000000002E-2</v>
      </c>
      <c r="F237">
        <v>-7.7461000000000006E-3</v>
      </c>
      <c r="G237" t="s">
        <v>75</v>
      </c>
      <c r="H237" t="s">
        <v>75</v>
      </c>
      <c r="I237" t="s">
        <v>75</v>
      </c>
      <c r="J237" t="s">
        <v>75</v>
      </c>
      <c r="K237" t="s">
        <v>75</v>
      </c>
      <c r="L237">
        <v>-1.29687E-2</v>
      </c>
      <c r="M237">
        <v>-2.2569400000000003E-2</v>
      </c>
      <c r="N237">
        <v>-1.7816800000000001E-2</v>
      </c>
      <c r="O237">
        <v>-2.6132399999999997E-2</v>
      </c>
      <c r="P237">
        <v>-2.9400200000000001E-2</v>
      </c>
      <c r="Q237">
        <v>-3.4594699999999999E-2</v>
      </c>
      <c r="R237">
        <v>-1.0212199999999999E-2</v>
      </c>
      <c r="S237" s="85">
        <v>-2.4353917238025713E-2</v>
      </c>
    </row>
    <row r="238" spans="1:19" x14ac:dyDescent="0.25">
      <c r="A238" s="79">
        <v>43738</v>
      </c>
      <c r="B238" t="s">
        <v>75</v>
      </c>
      <c r="C238">
        <v>1.8655999999999999E-2</v>
      </c>
      <c r="D238" t="s">
        <v>75</v>
      </c>
      <c r="E238">
        <v>8.4452999999999993E-3</v>
      </c>
      <c r="F238">
        <v>1.1844200000000001E-2</v>
      </c>
      <c r="G238" t="s">
        <v>75</v>
      </c>
      <c r="H238" t="s">
        <v>75</v>
      </c>
      <c r="I238" t="s">
        <v>75</v>
      </c>
      <c r="J238" t="s">
        <v>75</v>
      </c>
      <c r="K238" t="s">
        <v>75</v>
      </c>
      <c r="L238">
        <v>7.8542999999999998E-3</v>
      </c>
      <c r="M238">
        <v>1.2433399999999999E-2</v>
      </c>
      <c r="N238">
        <v>1.11285E-2</v>
      </c>
      <c r="O238">
        <v>-5.9630000000000002E-4</v>
      </c>
      <c r="P238">
        <v>2.0194000000000002E-3</v>
      </c>
      <c r="Q238">
        <v>9.3355E-3</v>
      </c>
      <c r="R238">
        <v>1.97507E-2</v>
      </c>
      <c r="S238" s="85">
        <v>1.9146580735687202E-3</v>
      </c>
    </row>
    <row r="239" spans="1:19" x14ac:dyDescent="0.25">
      <c r="A239" s="79">
        <v>43769</v>
      </c>
      <c r="B239" t="s">
        <v>75</v>
      </c>
      <c r="C239">
        <v>1.8134399999999998E-2</v>
      </c>
      <c r="D239" t="s">
        <v>75</v>
      </c>
      <c r="E239">
        <v>2.47123E-2</v>
      </c>
      <c r="F239">
        <v>3.1318399999999996E-2</v>
      </c>
      <c r="G239" t="s">
        <v>75</v>
      </c>
      <c r="H239" t="s">
        <v>75</v>
      </c>
      <c r="I239" t="s">
        <v>75</v>
      </c>
      <c r="J239" t="s">
        <v>75</v>
      </c>
      <c r="K239" t="s">
        <v>75</v>
      </c>
      <c r="L239">
        <v>4.4287900000000005E-2</v>
      </c>
      <c r="M239">
        <v>3.3241E-2</v>
      </c>
      <c r="N239">
        <v>4.2139300000000005E-2</v>
      </c>
      <c r="O239">
        <v>4.2840100000000006E-2</v>
      </c>
      <c r="P239">
        <v>2.6199099999999999E-2</v>
      </c>
      <c r="Q239">
        <v>3.2228400000000004E-2</v>
      </c>
      <c r="R239">
        <v>3.98272E-2</v>
      </c>
      <c r="S239" s="85">
        <v>3.1435623163521553E-2</v>
      </c>
    </row>
    <row r="240" spans="1:19" x14ac:dyDescent="0.25">
      <c r="A240" s="79">
        <v>43799</v>
      </c>
      <c r="B240" t="s">
        <v>75</v>
      </c>
      <c r="C240">
        <v>-7.0272999999999993E-3</v>
      </c>
      <c r="D240" t="s">
        <v>75</v>
      </c>
      <c r="E240">
        <v>-2.8801E-3</v>
      </c>
      <c r="F240">
        <v>-5.5510000000000004E-3</v>
      </c>
      <c r="G240" t="s">
        <v>75</v>
      </c>
      <c r="H240" t="s">
        <v>75</v>
      </c>
      <c r="I240" t="s">
        <v>75</v>
      </c>
      <c r="J240" t="s">
        <v>75</v>
      </c>
      <c r="K240" t="s">
        <v>75</v>
      </c>
      <c r="L240">
        <v>-1.1300900000000001E-2</v>
      </c>
      <c r="M240">
        <v>-1.06345E-2</v>
      </c>
      <c r="N240">
        <v>-1.57476E-2</v>
      </c>
      <c r="O240">
        <v>-3.0095E-2</v>
      </c>
      <c r="P240">
        <v>-1.5907299999999999E-2</v>
      </c>
      <c r="Q240">
        <v>-1.5249299999999999E-2</v>
      </c>
      <c r="R240">
        <v>-1.0896399999999999E-2</v>
      </c>
      <c r="S240" s="85">
        <v>-1.7960082564715929E-2</v>
      </c>
    </row>
    <row r="241" spans="1:19" x14ac:dyDescent="0.25">
      <c r="A241" s="79">
        <v>43830</v>
      </c>
      <c r="B241" t="s">
        <v>75</v>
      </c>
      <c r="C241">
        <v>3.5073699999999999E-2</v>
      </c>
      <c r="D241" t="s">
        <v>75</v>
      </c>
      <c r="E241">
        <v>3.33998E-2</v>
      </c>
      <c r="F241">
        <v>4.9745499999999998E-2</v>
      </c>
      <c r="G241" t="s">
        <v>75</v>
      </c>
      <c r="H241" t="s">
        <v>75</v>
      </c>
      <c r="I241" t="s">
        <v>75</v>
      </c>
      <c r="J241" t="s">
        <v>75</v>
      </c>
      <c r="K241" t="s">
        <v>75</v>
      </c>
      <c r="L241">
        <v>5.0009499999999998E-2</v>
      </c>
      <c r="M241">
        <v>3.1975400000000001E-2</v>
      </c>
      <c r="N241">
        <v>3.8135500000000003E-2</v>
      </c>
      <c r="O241">
        <v>2.7253400000000001E-2</v>
      </c>
      <c r="P241">
        <v>2.6940699999999998E-2</v>
      </c>
      <c r="Q241">
        <v>3.3514200000000001E-2</v>
      </c>
      <c r="R241">
        <v>3.7506499999999998E-2</v>
      </c>
      <c r="S241" s="85">
        <v>3.3012544930117071E-2</v>
      </c>
    </row>
    <row r="242" spans="1:19" x14ac:dyDescent="0.25">
      <c r="A242" s="79">
        <v>43861</v>
      </c>
      <c r="B242" t="s">
        <v>75</v>
      </c>
      <c r="C242">
        <v>-3.3541000000000001E-3</v>
      </c>
      <c r="D242" t="s">
        <v>75</v>
      </c>
      <c r="E242">
        <v>2.84815E-2</v>
      </c>
      <c r="F242">
        <v>-8.6800000000000002E-3</v>
      </c>
      <c r="G242" t="s">
        <v>75</v>
      </c>
      <c r="H242" t="s">
        <v>75</v>
      </c>
      <c r="I242" t="s">
        <v>75</v>
      </c>
      <c r="J242" t="s">
        <v>75</v>
      </c>
      <c r="K242" t="s">
        <v>75</v>
      </c>
      <c r="L242">
        <v>-1.7330999999999999E-2</v>
      </c>
      <c r="M242">
        <v>-1.13194E-2</v>
      </c>
      <c r="N242">
        <v>-2.7539999999999999E-3</v>
      </c>
      <c r="O242">
        <v>-2.00164E-2</v>
      </c>
      <c r="P242">
        <v>-2.65255E-2</v>
      </c>
      <c r="Q242">
        <v>-2.2037499999999998E-2</v>
      </c>
      <c r="R242">
        <v>-9.9021999999999999E-3</v>
      </c>
      <c r="S242" s="85">
        <v>-1.6940714721193184E-2</v>
      </c>
    </row>
    <row r="243" spans="1:19" x14ac:dyDescent="0.25">
      <c r="A243" s="79">
        <v>43890</v>
      </c>
      <c r="B243" t="s">
        <v>75</v>
      </c>
      <c r="C243">
        <v>-5.8937700000000003E-2</v>
      </c>
      <c r="D243" t="s">
        <v>75</v>
      </c>
      <c r="E243">
        <v>-3.7841E-2</v>
      </c>
      <c r="F243">
        <v>-7.6437600000000008E-2</v>
      </c>
      <c r="G243" t="s">
        <v>75</v>
      </c>
      <c r="H243" t="s">
        <v>75</v>
      </c>
      <c r="I243" t="s">
        <v>75</v>
      </c>
      <c r="J243" t="s">
        <v>75</v>
      </c>
      <c r="K243" t="s">
        <v>75</v>
      </c>
      <c r="L243">
        <v>-8.00231E-2</v>
      </c>
      <c r="M243">
        <v>-8.8614399999999996E-2</v>
      </c>
      <c r="N243">
        <v>-7.7835700000000008E-2</v>
      </c>
      <c r="O243">
        <v>-8.3632399999999996E-2</v>
      </c>
      <c r="P243">
        <v>-8.3940500000000001E-2</v>
      </c>
      <c r="Q243">
        <v>-7.2634799999999999E-2</v>
      </c>
      <c r="R243">
        <v>-8.7333800000000003E-2</v>
      </c>
      <c r="S243" s="85">
        <v>-8.988100512965369E-2</v>
      </c>
    </row>
    <row r="244" spans="1:19" x14ac:dyDescent="0.25">
      <c r="A244" s="79">
        <v>43921</v>
      </c>
      <c r="B244" t="s">
        <v>75</v>
      </c>
      <c r="C244">
        <v>-9.0413099999999996E-2</v>
      </c>
      <c r="D244" t="s">
        <v>75</v>
      </c>
      <c r="E244">
        <v>-7.0524500000000004E-2</v>
      </c>
      <c r="F244">
        <v>-0.14102339999999999</v>
      </c>
      <c r="G244" t="s">
        <v>75</v>
      </c>
      <c r="H244" t="s">
        <v>75</v>
      </c>
      <c r="I244" t="s">
        <v>75</v>
      </c>
      <c r="J244" t="s">
        <v>75</v>
      </c>
      <c r="K244" t="s">
        <v>75</v>
      </c>
      <c r="L244">
        <v>-0.1451597</v>
      </c>
      <c r="M244">
        <v>-0.18071219999999999</v>
      </c>
      <c r="N244">
        <v>-0.1760053</v>
      </c>
      <c r="O244">
        <v>-0.12038130000000001</v>
      </c>
      <c r="P244">
        <v>-0.1440401</v>
      </c>
      <c r="Q244">
        <v>-0.1533313</v>
      </c>
      <c r="R244">
        <v>-0.15692220000000001</v>
      </c>
      <c r="S244" s="85">
        <v>-0.12128652626118142</v>
      </c>
    </row>
    <row r="245" spans="1:19" x14ac:dyDescent="0.25">
      <c r="A245" s="79">
        <v>43951</v>
      </c>
      <c r="B245" t="s">
        <v>75</v>
      </c>
      <c r="C245">
        <v>0.1252327</v>
      </c>
      <c r="D245" t="s">
        <v>75</v>
      </c>
      <c r="E245">
        <v>0.15090490000000001</v>
      </c>
      <c r="F245">
        <v>0.17525670000000002</v>
      </c>
      <c r="G245" t="s">
        <v>75</v>
      </c>
      <c r="H245" t="s">
        <v>75</v>
      </c>
      <c r="I245" t="s">
        <v>75</v>
      </c>
      <c r="J245" t="s">
        <v>75</v>
      </c>
      <c r="K245" t="s">
        <v>75</v>
      </c>
      <c r="L245">
        <v>0.13347290000000001</v>
      </c>
      <c r="M245">
        <v>0.14680669999999998</v>
      </c>
      <c r="N245">
        <v>0.15188100000000002</v>
      </c>
      <c r="O245">
        <v>0.14991840000000001</v>
      </c>
      <c r="P245">
        <v>0.1520116</v>
      </c>
      <c r="Q245">
        <v>0.153142</v>
      </c>
      <c r="R245">
        <v>0.15031129999999998</v>
      </c>
      <c r="S245" s="85">
        <v>0.13979337678002324</v>
      </c>
    </row>
    <row r="248" spans="1:19" x14ac:dyDescent="0.25">
      <c r="S248" s="84"/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73FB0-3556-491A-8FC6-2858C6B9D9B5}">
  <dimension ref="A1:S260"/>
  <sheetViews>
    <sheetView workbookViewId="0">
      <selection activeCell="A2" sqref="A2:A245"/>
    </sheetView>
  </sheetViews>
  <sheetFormatPr defaultRowHeight="15" x14ac:dyDescent="0.25"/>
  <cols>
    <col min="1" max="1" width="10.7109375" bestFit="1" customWidth="1"/>
  </cols>
  <sheetData>
    <row r="1" spans="1:19" ht="21" x14ac:dyDescent="0.25">
      <c r="A1" t="s">
        <v>1</v>
      </c>
      <c r="B1" t="s">
        <v>76</v>
      </c>
      <c r="C1" t="s">
        <v>77</v>
      </c>
      <c r="D1" t="s">
        <v>78</v>
      </c>
      <c r="E1" t="s">
        <v>79</v>
      </c>
      <c r="F1" t="s">
        <v>80</v>
      </c>
      <c r="G1" t="s">
        <v>81</v>
      </c>
      <c r="H1" t="s">
        <v>82</v>
      </c>
      <c r="I1" t="s">
        <v>83</v>
      </c>
      <c r="J1" t="s">
        <v>84</v>
      </c>
      <c r="K1" t="s">
        <v>85</v>
      </c>
      <c r="L1" t="s">
        <v>86</v>
      </c>
      <c r="M1" t="s">
        <v>87</v>
      </c>
      <c r="N1" t="s">
        <v>88</v>
      </c>
      <c r="O1" t="s">
        <v>89</v>
      </c>
      <c r="P1" t="s">
        <v>90</v>
      </c>
      <c r="Q1" t="s">
        <v>91</v>
      </c>
      <c r="R1" t="s">
        <v>92</v>
      </c>
      <c r="S1" s="80" t="s">
        <v>45</v>
      </c>
    </row>
    <row r="2" spans="1:19" x14ac:dyDescent="0.25">
      <c r="A2" s="82">
        <v>36556</v>
      </c>
      <c r="B2" s="81" t="str">
        <f>IF(Fund_Returns!B2="","",(1+Fund_Returns!B2)/(1+Fund_Returns!$IB2))</f>
        <v/>
      </c>
      <c r="C2" s="81" t="str">
        <f>IF(Fund_Returns!C2="","",(1+Fund_Returns!C2)/(1+Fund_Returns!$IB2))</f>
        <v/>
      </c>
      <c r="D2" s="81" t="str">
        <f>IF(Fund_Returns!D2="","",(1+Fund_Returns!D2)/(1+Fund_Returns!$IB2))</f>
        <v/>
      </c>
      <c r="E2" s="81" t="str">
        <f>IF(Fund_Returns!E2="","",(1+Fund_Returns!E2)/(1+Fund_Returns!$IB2))</f>
        <v/>
      </c>
      <c r="F2" s="81" t="str">
        <f>IF(Fund_Returns!F2="","",(1+Fund_Returns!F2)/(1+Fund_Returns!$IB2))</f>
        <v/>
      </c>
      <c r="G2" s="81" t="str">
        <f>IF(Fund_Returns!G2="","",(1+Fund_Returns!G2)/(1+Fund_Returns!$IB2))</f>
        <v/>
      </c>
      <c r="H2" s="81" t="str">
        <f>IF(Fund_Returns!H2="","",(1+Fund_Returns!H2)/(1+Fund_Returns!$IB2))</f>
        <v/>
      </c>
      <c r="I2" s="81" t="str">
        <f>IF(Fund_Returns!I2="","",(1+Fund_Returns!I2)/(1+Fund_Returns!$IB2))</f>
        <v/>
      </c>
      <c r="J2" s="81">
        <f>IF(Fund_Returns!J2="","",(1+Fund_Returns!J2)/(1+Fund_Returns!$IB2))</f>
        <v>1.0155888</v>
      </c>
      <c r="K2" s="81">
        <f>IF(Fund_Returns!K2="","",(1+Fund_Returns!K2)/(1+Fund_Returns!$IB2))</f>
        <v>1.0123892000000001</v>
      </c>
      <c r="L2" s="81" t="str">
        <f>IF(Fund_Returns!L2="","",(1+Fund_Returns!L2)/(1+Fund_Returns!$IB2))</f>
        <v/>
      </c>
      <c r="M2" s="81" t="str">
        <f>IF(Fund_Returns!M2="","",(1+Fund_Returns!M2)/(1+Fund_Returns!$IB2))</f>
        <v/>
      </c>
      <c r="N2" s="81" t="str">
        <f>IF(Fund_Returns!N2="","",(1+Fund_Returns!N2)/(1+Fund_Returns!$IB2))</f>
        <v/>
      </c>
      <c r="O2" s="81" t="str">
        <f>IF(Fund_Returns!O2="","",(1+Fund_Returns!O2)/(1+Fund_Returns!$IB2))</f>
        <v/>
      </c>
      <c r="P2" s="81" t="str">
        <f>IF(Fund_Returns!P2="","",(1+Fund_Returns!P2)/(1+Fund_Returns!$IB2))</f>
        <v/>
      </c>
      <c r="Q2" s="81" t="str">
        <f>IF(Fund_Returns!Q2="","",(1+Fund_Returns!Q2)/(1+Fund_Returns!$IB2))</f>
        <v/>
      </c>
      <c r="R2" s="81" t="str">
        <f>IF(Fund_Returns!R2="","",(1+Fund_Returns!R2)/(1+Fund_Returns!$IB2))</f>
        <v/>
      </c>
      <c r="S2" s="81">
        <f>IF(Fund_Returns!S2="","",(1+Fund_Returns!S2)/(1+Fund_Returns!$IB2))</f>
        <v>0.98709626776108028</v>
      </c>
    </row>
    <row r="3" spans="1:19" x14ac:dyDescent="0.25">
      <c r="A3" s="82">
        <v>36585</v>
      </c>
      <c r="B3" s="81" t="str">
        <f>IF(Fund_Returns!B3="","",(1+Fund_Returns!B3)/(1+Fund_Returns!$IB3))</f>
        <v/>
      </c>
      <c r="C3" s="81" t="str">
        <f>IF(Fund_Returns!C3="","",(1+Fund_Returns!C3)/(1+Fund_Returns!$IB3))</f>
        <v/>
      </c>
      <c r="D3" s="81" t="str">
        <f>IF(Fund_Returns!D3="","",(1+Fund_Returns!D3)/(1+Fund_Returns!$IB3))</f>
        <v/>
      </c>
      <c r="E3" s="81" t="str">
        <f>IF(Fund_Returns!E3="","",(1+Fund_Returns!E3)/(1+Fund_Returns!$IB3))</f>
        <v/>
      </c>
      <c r="F3" s="81" t="str">
        <f>IF(Fund_Returns!F3="","",(1+Fund_Returns!F3)/(1+Fund_Returns!$IB3))</f>
        <v/>
      </c>
      <c r="G3" s="81" t="str">
        <f>IF(Fund_Returns!G3="","",(1+Fund_Returns!G3)/(1+Fund_Returns!$IB3))</f>
        <v/>
      </c>
      <c r="H3" s="81" t="str">
        <f>IF(Fund_Returns!H3="","",(1+Fund_Returns!H3)/(1+Fund_Returns!$IB3))</f>
        <v/>
      </c>
      <c r="I3" s="81" t="str">
        <f>IF(Fund_Returns!I3="","",(1+Fund_Returns!I3)/(1+Fund_Returns!$IB3))</f>
        <v/>
      </c>
      <c r="J3" s="81">
        <f>IF(Fund_Returns!J3="","",(1+Fund_Returns!J3)/(1+Fund_Returns!$IB3))</f>
        <v>0.90371290000000004</v>
      </c>
      <c r="K3" s="81">
        <f>IF(Fund_Returns!K3="","",(1+Fund_Returns!K3)/(1+Fund_Returns!$IB3))</f>
        <v>1.0176974000000001</v>
      </c>
      <c r="L3" s="81" t="str">
        <f>IF(Fund_Returns!L3="","",(1+Fund_Returns!L3)/(1+Fund_Returns!$IB3))</f>
        <v/>
      </c>
      <c r="M3" s="81" t="str">
        <f>IF(Fund_Returns!M3="","",(1+Fund_Returns!M3)/(1+Fund_Returns!$IB3))</f>
        <v/>
      </c>
      <c r="N3" s="81" t="str">
        <f>IF(Fund_Returns!N3="","",(1+Fund_Returns!N3)/(1+Fund_Returns!$IB3))</f>
        <v/>
      </c>
      <c r="O3" s="81" t="str">
        <f>IF(Fund_Returns!O3="","",(1+Fund_Returns!O3)/(1+Fund_Returns!$IB3))</f>
        <v/>
      </c>
      <c r="P3" s="81" t="str">
        <f>IF(Fund_Returns!P3="","",(1+Fund_Returns!P3)/(1+Fund_Returns!$IB3))</f>
        <v/>
      </c>
      <c r="Q3" s="81" t="str">
        <f>IF(Fund_Returns!Q3="","",(1+Fund_Returns!Q3)/(1+Fund_Returns!$IB3))</f>
        <v/>
      </c>
      <c r="R3" s="81" t="str">
        <f>IF(Fund_Returns!R3="","",(1+Fund_Returns!R3)/(1+Fund_Returns!$IB3))</f>
        <v/>
      </c>
      <c r="S3" s="81">
        <f>IF(Fund_Returns!S3="","",(1+Fund_Returns!S3)/(1+Fund_Returns!$IB3))</f>
        <v>0.93830302400631038</v>
      </c>
    </row>
    <row r="4" spans="1:19" x14ac:dyDescent="0.25">
      <c r="A4" s="82">
        <v>36616</v>
      </c>
      <c r="B4" s="81" t="str">
        <f>IF(Fund_Returns!B4="","",(1+Fund_Returns!B4)/(1+Fund_Returns!$IB4))</f>
        <v/>
      </c>
      <c r="C4" s="81" t="str">
        <f>IF(Fund_Returns!C4="","",(1+Fund_Returns!C4)/(1+Fund_Returns!$IB4))</f>
        <v/>
      </c>
      <c r="D4" s="81" t="str">
        <f>IF(Fund_Returns!D4="","",(1+Fund_Returns!D4)/(1+Fund_Returns!$IB4))</f>
        <v/>
      </c>
      <c r="E4" s="81" t="str">
        <f>IF(Fund_Returns!E4="","",(1+Fund_Returns!E4)/(1+Fund_Returns!$IB4))</f>
        <v/>
      </c>
      <c r="F4" s="81" t="str">
        <f>IF(Fund_Returns!F4="","",(1+Fund_Returns!F4)/(1+Fund_Returns!$IB4))</f>
        <v/>
      </c>
      <c r="G4" s="81" t="str">
        <f>IF(Fund_Returns!G4="","",(1+Fund_Returns!G4)/(1+Fund_Returns!$IB4))</f>
        <v/>
      </c>
      <c r="H4" s="81" t="str">
        <f>IF(Fund_Returns!H4="","",(1+Fund_Returns!H4)/(1+Fund_Returns!$IB4))</f>
        <v/>
      </c>
      <c r="I4" s="81" t="str">
        <f>IF(Fund_Returns!I4="","",(1+Fund_Returns!I4)/(1+Fund_Returns!$IB4))</f>
        <v/>
      </c>
      <c r="J4" s="81">
        <f>IF(Fund_Returns!J4="","",(1+Fund_Returns!J4)/(1+Fund_Returns!$IB4))</f>
        <v>0.98944180000000004</v>
      </c>
      <c r="K4" s="81">
        <f>IF(Fund_Returns!K4="","",(1+Fund_Returns!K4)/(1+Fund_Returns!$IB4))</f>
        <v>1.0160022</v>
      </c>
      <c r="L4" s="81" t="str">
        <f>IF(Fund_Returns!L4="","",(1+Fund_Returns!L4)/(1+Fund_Returns!$IB4))</f>
        <v/>
      </c>
      <c r="M4" s="81" t="str">
        <f>IF(Fund_Returns!M4="","",(1+Fund_Returns!M4)/(1+Fund_Returns!$IB4))</f>
        <v/>
      </c>
      <c r="N4" s="81" t="str">
        <f>IF(Fund_Returns!N4="","",(1+Fund_Returns!N4)/(1+Fund_Returns!$IB4))</f>
        <v/>
      </c>
      <c r="O4" s="81" t="str">
        <f>IF(Fund_Returns!O4="","",(1+Fund_Returns!O4)/(1+Fund_Returns!$IB4))</f>
        <v/>
      </c>
      <c r="P4" s="81" t="str">
        <f>IF(Fund_Returns!P4="","",(1+Fund_Returns!P4)/(1+Fund_Returns!$IB4))</f>
        <v/>
      </c>
      <c r="Q4" s="81" t="str">
        <f>IF(Fund_Returns!Q4="","",(1+Fund_Returns!Q4)/(1+Fund_Returns!$IB4))</f>
        <v/>
      </c>
      <c r="R4" s="81" t="str">
        <f>IF(Fund_Returns!R4="","",(1+Fund_Returns!R4)/(1+Fund_Returns!$IB4))</f>
        <v/>
      </c>
      <c r="S4" s="81">
        <f>IF(Fund_Returns!S4="","",(1+Fund_Returns!S4)/(1+Fund_Returns!$IB4))</f>
        <v>1.0082218813092274</v>
      </c>
    </row>
    <row r="5" spans="1:19" x14ac:dyDescent="0.25">
      <c r="A5" s="82">
        <v>36646</v>
      </c>
      <c r="B5" s="81" t="str">
        <f>IF(Fund_Returns!B5="","",(1+Fund_Returns!B5)/(1+Fund_Returns!$IB5))</f>
        <v/>
      </c>
      <c r="C5" s="81" t="str">
        <f>IF(Fund_Returns!C5="","",(1+Fund_Returns!C5)/(1+Fund_Returns!$IB5))</f>
        <v/>
      </c>
      <c r="D5" s="81" t="str">
        <f>IF(Fund_Returns!D5="","",(1+Fund_Returns!D5)/(1+Fund_Returns!$IB5))</f>
        <v/>
      </c>
      <c r="E5" s="81" t="str">
        <f>IF(Fund_Returns!E5="","",(1+Fund_Returns!E5)/(1+Fund_Returns!$IB5))</f>
        <v/>
      </c>
      <c r="F5" s="81" t="str">
        <f>IF(Fund_Returns!F5="","",(1+Fund_Returns!F5)/(1+Fund_Returns!$IB5))</f>
        <v/>
      </c>
      <c r="G5" s="81" t="str">
        <f>IF(Fund_Returns!G5="","",(1+Fund_Returns!G5)/(1+Fund_Returns!$IB5))</f>
        <v/>
      </c>
      <c r="H5" s="81" t="str">
        <f>IF(Fund_Returns!H5="","",(1+Fund_Returns!H5)/(1+Fund_Returns!$IB5))</f>
        <v/>
      </c>
      <c r="I5" s="81" t="str">
        <f>IF(Fund_Returns!I5="","",(1+Fund_Returns!I5)/(1+Fund_Returns!$IB5))</f>
        <v/>
      </c>
      <c r="J5" s="81">
        <f>IF(Fund_Returns!J5="","",(1+Fund_Returns!J5)/(1+Fund_Returns!$IB5))</f>
        <v>0.92876329999999996</v>
      </c>
      <c r="K5" s="81">
        <f>IF(Fund_Returns!K5="","",(1+Fund_Returns!K5)/(1+Fund_Returns!$IB5))</f>
        <v>0.9281026</v>
      </c>
      <c r="L5" s="81" t="str">
        <f>IF(Fund_Returns!L5="","",(1+Fund_Returns!L5)/(1+Fund_Returns!$IB5))</f>
        <v/>
      </c>
      <c r="M5" s="81" t="str">
        <f>IF(Fund_Returns!M5="","",(1+Fund_Returns!M5)/(1+Fund_Returns!$IB5))</f>
        <v/>
      </c>
      <c r="N5" s="81" t="str">
        <f>IF(Fund_Returns!N5="","",(1+Fund_Returns!N5)/(1+Fund_Returns!$IB5))</f>
        <v/>
      </c>
      <c r="O5" s="81" t="str">
        <f>IF(Fund_Returns!O5="","",(1+Fund_Returns!O5)/(1+Fund_Returns!$IB5))</f>
        <v/>
      </c>
      <c r="P5" s="81" t="str">
        <f>IF(Fund_Returns!P5="","",(1+Fund_Returns!P5)/(1+Fund_Returns!$IB5))</f>
        <v/>
      </c>
      <c r="Q5" s="81" t="str">
        <f>IF(Fund_Returns!Q5="","",(1+Fund_Returns!Q5)/(1+Fund_Returns!$IB5))</f>
        <v/>
      </c>
      <c r="R5" s="81" t="str">
        <f>IF(Fund_Returns!R5="","",(1+Fund_Returns!R5)/(1+Fund_Returns!$IB5))</f>
        <v/>
      </c>
      <c r="S5" s="81">
        <f>IF(Fund_Returns!S5="","",(1+Fund_Returns!S5)/(1+Fund_Returns!$IB5))</f>
        <v>0.93870570471757198</v>
      </c>
    </row>
    <row r="6" spans="1:19" x14ac:dyDescent="0.25">
      <c r="A6" s="82">
        <v>36677</v>
      </c>
      <c r="B6" s="81" t="str">
        <f>IF(Fund_Returns!B6="","",(1+Fund_Returns!B6)/(1+Fund_Returns!$IB6))</f>
        <v/>
      </c>
      <c r="C6" s="81" t="str">
        <f>IF(Fund_Returns!C6="","",(1+Fund_Returns!C6)/(1+Fund_Returns!$IB6))</f>
        <v/>
      </c>
      <c r="D6" s="81" t="str">
        <f>IF(Fund_Returns!D6="","",(1+Fund_Returns!D6)/(1+Fund_Returns!$IB6))</f>
        <v/>
      </c>
      <c r="E6" s="81" t="str">
        <f>IF(Fund_Returns!E6="","",(1+Fund_Returns!E6)/(1+Fund_Returns!$IB6))</f>
        <v/>
      </c>
      <c r="F6" s="81" t="str">
        <f>IF(Fund_Returns!F6="","",(1+Fund_Returns!F6)/(1+Fund_Returns!$IB6))</f>
        <v/>
      </c>
      <c r="G6" s="81" t="str">
        <f>IF(Fund_Returns!G6="","",(1+Fund_Returns!G6)/(1+Fund_Returns!$IB6))</f>
        <v/>
      </c>
      <c r="H6" s="81" t="str">
        <f>IF(Fund_Returns!H6="","",(1+Fund_Returns!H6)/(1+Fund_Returns!$IB6))</f>
        <v/>
      </c>
      <c r="I6" s="81" t="str">
        <f>IF(Fund_Returns!I6="","",(1+Fund_Returns!I6)/(1+Fund_Returns!$IB6))</f>
        <v/>
      </c>
      <c r="J6" s="81">
        <f>IF(Fund_Returns!J6="","",(1+Fund_Returns!J6)/(1+Fund_Returns!$IB6))</f>
        <v>0.96459190000000006</v>
      </c>
      <c r="K6" s="81">
        <f>IF(Fund_Returns!K6="","",(1+Fund_Returns!K6)/(1+Fund_Returns!$IB6))</f>
        <v>0.97776010000000002</v>
      </c>
      <c r="L6" s="81" t="str">
        <f>IF(Fund_Returns!L6="","",(1+Fund_Returns!L6)/(1+Fund_Returns!$IB6))</f>
        <v/>
      </c>
      <c r="M6" s="81" t="str">
        <f>IF(Fund_Returns!M6="","",(1+Fund_Returns!M6)/(1+Fund_Returns!$IB6))</f>
        <v/>
      </c>
      <c r="N6" s="81" t="str">
        <f>IF(Fund_Returns!N6="","",(1+Fund_Returns!N6)/(1+Fund_Returns!$IB6))</f>
        <v/>
      </c>
      <c r="O6" s="81" t="str">
        <f>IF(Fund_Returns!O6="","",(1+Fund_Returns!O6)/(1+Fund_Returns!$IB6))</f>
        <v/>
      </c>
      <c r="P6" s="81" t="str">
        <f>IF(Fund_Returns!P6="","",(1+Fund_Returns!P6)/(1+Fund_Returns!$IB6))</f>
        <v/>
      </c>
      <c r="Q6" s="81" t="str">
        <f>IF(Fund_Returns!Q6="","",(1+Fund_Returns!Q6)/(1+Fund_Returns!$IB6))</f>
        <v/>
      </c>
      <c r="R6" s="81" t="str">
        <f>IF(Fund_Returns!R6="","",(1+Fund_Returns!R6)/(1+Fund_Returns!$IB6))</f>
        <v/>
      </c>
      <c r="S6" s="81">
        <f>IF(Fund_Returns!S6="","",(1+Fund_Returns!S6)/(1+Fund_Returns!$IB6))</f>
        <v>0.99029903675716857</v>
      </c>
    </row>
    <row r="7" spans="1:19" x14ac:dyDescent="0.25">
      <c r="A7" s="82">
        <v>36707</v>
      </c>
      <c r="B7" s="81" t="str">
        <f>IF(Fund_Returns!B7="","",(1+Fund_Returns!B7)/(1+Fund_Returns!$IB7))</f>
        <v/>
      </c>
      <c r="C7" s="81" t="str">
        <f>IF(Fund_Returns!C7="","",(1+Fund_Returns!C7)/(1+Fund_Returns!$IB7))</f>
        <v/>
      </c>
      <c r="D7" s="81" t="str">
        <f>IF(Fund_Returns!D7="","",(1+Fund_Returns!D7)/(1+Fund_Returns!$IB7))</f>
        <v/>
      </c>
      <c r="E7" s="81" t="str">
        <f>IF(Fund_Returns!E7="","",(1+Fund_Returns!E7)/(1+Fund_Returns!$IB7))</f>
        <v/>
      </c>
      <c r="F7" s="81" t="str">
        <f>IF(Fund_Returns!F7="","",(1+Fund_Returns!F7)/(1+Fund_Returns!$IB7))</f>
        <v/>
      </c>
      <c r="G7" s="81" t="str">
        <f>IF(Fund_Returns!G7="","",(1+Fund_Returns!G7)/(1+Fund_Returns!$IB7))</f>
        <v/>
      </c>
      <c r="H7" s="81" t="str">
        <f>IF(Fund_Returns!H7="","",(1+Fund_Returns!H7)/(1+Fund_Returns!$IB7))</f>
        <v/>
      </c>
      <c r="I7" s="81" t="str">
        <f>IF(Fund_Returns!I7="","",(1+Fund_Returns!I7)/(1+Fund_Returns!$IB7))</f>
        <v/>
      </c>
      <c r="J7" s="81">
        <f>IF(Fund_Returns!J7="","",(1+Fund_Returns!J7)/(1+Fund_Returns!$IB7))</f>
        <v>1.022456</v>
      </c>
      <c r="K7" s="81">
        <f>IF(Fund_Returns!K7="","",(1+Fund_Returns!K7)/(1+Fund_Returns!$IB7))</f>
        <v>1.0317831</v>
      </c>
      <c r="L7" s="81" t="str">
        <f>IF(Fund_Returns!L7="","",(1+Fund_Returns!L7)/(1+Fund_Returns!$IB7))</f>
        <v/>
      </c>
      <c r="M7" s="81" t="str">
        <f>IF(Fund_Returns!M7="","",(1+Fund_Returns!M7)/(1+Fund_Returns!$IB7))</f>
        <v/>
      </c>
      <c r="N7" s="81" t="str">
        <f>IF(Fund_Returns!N7="","",(1+Fund_Returns!N7)/(1+Fund_Returns!$IB7))</f>
        <v/>
      </c>
      <c r="O7" s="81" t="str">
        <f>IF(Fund_Returns!O7="","",(1+Fund_Returns!O7)/(1+Fund_Returns!$IB7))</f>
        <v/>
      </c>
      <c r="P7" s="81" t="str">
        <f>IF(Fund_Returns!P7="","",(1+Fund_Returns!P7)/(1+Fund_Returns!$IB7))</f>
        <v/>
      </c>
      <c r="Q7" s="81" t="str">
        <f>IF(Fund_Returns!Q7="","",(1+Fund_Returns!Q7)/(1+Fund_Returns!$IB7))</f>
        <v/>
      </c>
      <c r="R7" s="81" t="str">
        <f>IF(Fund_Returns!R7="","",(1+Fund_Returns!R7)/(1+Fund_Returns!$IB7))</f>
        <v/>
      </c>
      <c r="S7" s="81">
        <f>IF(Fund_Returns!S7="","",(1+Fund_Returns!S7)/(1+Fund_Returns!$IB7))</f>
        <v>1.0567546822475338</v>
      </c>
    </row>
    <row r="8" spans="1:19" x14ac:dyDescent="0.25">
      <c r="A8" s="82">
        <v>36738</v>
      </c>
      <c r="B8" s="81" t="str">
        <f>IF(Fund_Returns!B8="","",(1+Fund_Returns!B8)/(1+Fund_Returns!$IB8))</f>
        <v/>
      </c>
      <c r="C8" s="81" t="str">
        <f>IF(Fund_Returns!C8="","",(1+Fund_Returns!C8)/(1+Fund_Returns!$IB8))</f>
        <v/>
      </c>
      <c r="D8" s="81" t="str">
        <f>IF(Fund_Returns!D8="","",(1+Fund_Returns!D8)/(1+Fund_Returns!$IB8))</f>
        <v/>
      </c>
      <c r="E8" s="81" t="str">
        <f>IF(Fund_Returns!E8="","",(1+Fund_Returns!E8)/(1+Fund_Returns!$IB8))</f>
        <v/>
      </c>
      <c r="F8" s="81" t="str">
        <f>IF(Fund_Returns!F8="","",(1+Fund_Returns!F8)/(1+Fund_Returns!$IB8))</f>
        <v/>
      </c>
      <c r="G8" s="81" t="str">
        <f>IF(Fund_Returns!G8="","",(1+Fund_Returns!G8)/(1+Fund_Returns!$IB8))</f>
        <v/>
      </c>
      <c r="H8" s="81" t="str">
        <f>IF(Fund_Returns!H8="","",(1+Fund_Returns!H8)/(1+Fund_Returns!$IB8))</f>
        <v/>
      </c>
      <c r="I8" s="81" t="str">
        <f>IF(Fund_Returns!I8="","",(1+Fund_Returns!I8)/(1+Fund_Returns!$IB8))</f>
        <v/>
      </c>
      <c r="J8" s="81">
        <f>IF(Fund_Returns!J8="","",(1+Fund_Returns!J8)/(1+Fund_Returns!$IB8))</f>
        <v>0.9930563</v>
      </c>
      <c r="K8" s="81">
        <f>IF(Fund_Returns!K8="","",(1+Fund_Returns!K8)/(1+Fund_Returns!$IB8))</f>
        <v>0.99458709999999995</v>
      </c>
      <c r="L8" s="81" t="str">
        <f>IF(Fund_Returns!L8="","",(1+Fund_Returns!L8)/(1+Fund_Returns!$IB8))</f>
        <v/>
      </c>
      <c r="M8" s="81" t="str">
        <f>IF(Fund_Returns!M8="","",(1+Fund_Returns!M8)/(1+Fund_Returns!$IB8))</f>
        <v/>
      </c>
      <c r="N8" s="81" t="str">
        <f>IF(Fund_Returns!N8="","",(1+Fund_Returns!N8)/(1+Fund_Returns!$IB8))</f>
        <v/>
      </c>
      <c r="O8" s="81" t="str">
        <f>IF(Fund_Returns!O8="","",(1+Fund_Returns!O8)/(1+Fund_Returns!$IB8))</f>
        <v/>
      </c>
      <c r="P8" s="81" t="str">
        <f>IF(Fund_Returns!P8="","",(1+Fund_Returns!P8)/(1+Fund_Returns!$IB8))</f>
        <v/>
      </c>
      <c r="Q8" s="81" t="str">
        <f>IF(Fund_Returns!Q8="","",(1+Fund_Returns!Q8)/(1+Fund_Returns!$IB8))</f>
        <v/>
      </c>
      <c r="R8" s="81" t="str">
        <f>IF(Fund_Returns!R8="","",(1+Fund_Returns!R8)/(1+Fund_Returns!$IB8))</f>
        <v/>
      </c>
      <c r="S8" s="81">
        <f>IF(Fund_Returns!S8="","",(1+Fund_Returns!S8)/(1+Fund_Returns!$IB8))</f>
        <v>1.0083730455072117</v>
      </c>
    </row>
    <row r="9" spans="1:19" x14ac:dyDescent="0.25">
      <c r="A9" s="82">
        <v>36769</v>
      </c>
      <c r="B9" s="81" t="str">
        <f>IF(Fund_Returns!B9="","",(1+Fund_Returns!B9)/(1+Fund_Returns!$IB9))</f>
        <v/>
      </c>
      <c r="C9" s="81" t="str">
        <f>IF(Fund_Returns!C9="","",(1+Fund_Returns!C9)/(1+Fund_Returns!$IB9))</f>
        <v/>
      </c>
      <c r="D9" s="81" t="str">
        <f>IF(Fund_Returns!D9="","",(1+Fund_Returns!D9)/(1+Fund_Returns!$IB9))</f>
        <v/>
      </c>
      <c r="E9" s="81" t="str">
        <f>IF(Fund_Returns!E9="","",(1+Fund_Returns!E9)/(1+Fund_Returns!$IB9))</f>
        <v/>
      </c>
      <c r="F9" s="81" t="str">
        <f>IF(Fund_Returns!F9="","",(1+Fund_Returns!F9)/(1+Fund_Returns!$IB9))</f>
        <v/>
      </c>
      <c r="G9" s="81" t="str">
        <f>IF(Fund_Returns!G9="","",(1+Fund_Returns!G9)/(1+Fund_Returns!$IB9))</f>
        <v/>
      </c>
      <c r="H9" s="81" t="str">
        <f>IF(Fund_Returns!H9="","",(1+Fund_Returns!H9)/(1+Fund_Returns!$IB9))</f>
        <v/>
      </c>
      <c r="I9" s="81" t="str">
        <f>IF(Fund_Returns!I9="","",(1+Fund_Returns!I9)/(1+Fund_Returns!$IB9))</f>
        <v/>
      </c>
      <c r="J9" s="81">
        <f>IF(Fund_Returns!J9="","",(1+Fund_Returns!J9)/(1+Fund_Returns!$IB9))</f>
        <v>1.0741182</v>
      </c>
      <c r="K9" s="81">
        <f>IF(Fund_Returns!K9="","",(1+Fund_Returns!K9)/(1+Fund_Returns!$IB9))</f>
        <v>1.0801504</v>
      </c>
      <c r="L9" s="81" t="str">
        <f>IF(Fund_Returns!L9="","",(1+Fund_Returns!L9)/(1+Fund_Returns!$IB9))</f>
        <v/>
      </c>
      <c r="M9" s="81" t="str">
        <f>IF(Fund_Returns!M9="","",(1+Fund_Returns!M9)/(1+Fund_Returns!$IB9))</f>
        <v/>
      </c>
      <c r="N9" s="81" t="str">
        <f>IF(Fund_Returns!N9="","",(1+Fund_Returns!N9)/(1+Fund_Returns!$IB9))</f>
        <v/>
      </c>
      <c r="O9" s="81" t="str">
        <f>IF(Fund_Returns!O9="","",(1+Fund_Returns!O9)/(1+Fund_Returns!$IB9))</f>
        <v/>
      </c>
      <c r="P9" s="81" t="str">
        <f>IF(Fund_Returns!P9="","",(1+Fund_Returns!P9)/(1+Fund_Returns!$IB9))</f>
        <v/>
      </c>
      <c r="Q9" s="81" t="str">
        <f>IF(Fund_Returns!Q9="","",(1+Fund_Returns!Q9)/(1+Fund_Returns!$IB9))</f>
        <v/>
      </c>
      <c r="R9" s="81" t="str">
        <f>IF(Fund_Returns!R9="","",(1+Fund_Returns!R9)/(1+Fund_Returns!$IB9))</f>
        <v/>
      </c>
      <c r="S9" s="81">
        <f>IF(Fund_Returns!S9="","",(1+Fund_Returns!S9)/(1+Fund_Returns!$IB9))</f>
        <v>1.0983491928615707</v>
      </c>
    </row>
    <row r="10" spans="1:19" x14ac:dyDescent="0.25">
      <c r="A10" s="82">
        <v>36799</v>
      </c>
      <c r="B10" s="81" t="str">
        <f>IF(Fund_Returns!B10="","",(1+Fund_Returns!B10)/(1+Fund_Returns!$IB10))</f>
        <v/>
      </c>
      <c r="C10" s="81" t="str">
        <f>IF(Fund_Returns!C10="","",(1+Fund_Returns!C10)/(1+Fund_Returns!$IB10))</f>
        <v/>
      </c>
      <c r="D10" s="81" t="str">
        <f>IF(Fund_Returns!D10="","",(1+Fund_Returns!D10)/(1+Fund_Returns!$IB10))</f>
        <v/>
      </c>
      <c r="E10" s="81" t="str">
        <f>IF(Fund_Returns!E10="","",(1+Fund_Returns!E10)/(1+Fund_Returns!$IB10))</f>
        <v/>
      </c>
      <c r="F10" s="81" t="str">
        <f>IF(Fund_Returns!F10="","",(1+Fund_Returns!F10)/(1+Fund_Returns!$IB10))</f>
        <v/>
      </c>
      <c r="G10" s="81" t="str">
        <f>IF(Fund_Returns!G10="","",(1+Fund_Returns!G10)/(1+Fund_Returns!$IB10))</f>
        <v/>
      </c>
      <c r="H10" s="81" t="str">
        <f>IF(Fund_Returns!H10="","",(1+Fund_Returns!H10)/(1+Fund_Returns!$IB10))</f>
        <v/>
      </c>
      <c r="I10" s="81" t="str">
        <f>IF(Fund_Returns!I10="","",(1+Fund_Returns!I10)/(1+Fund_Returns!$IB10))</f>
        <v/>
      </c>
      <c r="J10" s="81">
        <f>IF(Fund_Returns!J10="","",(1+Fund_Returns!J10)/(1+Fund_Returns!$IB10))</f>
        <v>0.96730640000000001</v>
      </c>
      <c r="K10" s="81">
        <f>IF(Fund_Returns!K10="","",(1+Fund_Returns!K10)/(1+Fund_Returns!$IB10))</f>
        <v>0.98176989999999997</v>
      </c>
      <c r="L10" s="81" t="str">
        <f>IF(Fund_Returns!L10="","",(1+Fund_Returns!L10)/(1+Fund_Returns!$IB10))</f>
        <v/>
      </c>
      <c r="M10" s="81" t="str">
        <f>IF(Fund_Returns!M10="","",(1+Fund_Returns!M10)/(1+Fund_Returns!$IB10))</f>
        <v/>
      </c>
      <c r="N10" s="81" t="str">
        <f>IF(Fund_Returns!N10="","",(1+Fund_Returns!N10)/(1+Fund_Returns!$IB10))</f>
        <v/>
      </c>
      <c r="O10" s="81" t="str">
        <f>IF(Fund_Returns!O10="","",(1+Fund_Returns!O10)/(1+Fund_Returns!$IB10))</f>
        <v/>
      </c>
      <c r="P10" s="81" t="str">
        <f>IF(Fund_Returns!P10="","",(1+Fund_Returns!P10)/(1+Fund_Returns!$IB10))</f>
        <v/>
      </c>
      <c r="Q10" s="81" t="str">
        <f>IF(Fund_Returns!Q10="","",(1+Fund_Returns!Q10)/(1+Fund_Returns!$IB10))</f>
        <v/>
      </c>
      <c r="R10" s="81" t="str">
        <f>IF(Fund_Returns!R10="","",(1+Fund_Returns!R10)/(1+Fund_Returns!$IB10))</f>
        <v/>
      </c>
      <c r="S10" s="81">
        <f>IF(Fund_Returns!S10="","",(1+Fund_Returns!S10)/(1+Fund_Returns!$IB10))</f>
        <v>0.9814211044987794</v>
      </c>
    </row>
    <row r="11" spans="1:19" x14ac:dyDescent="0.25">
      <c r="A11" s="82">
        <v>36830</v>
      </c>
      <c r="B11" s="81" t="str">
        <f>IF(Fund_Returns!B11="","",(1+Fund_Returns!B11)/(1+Fund_Returns!$IB11))</f>
        <v/>
      </c>
      <c r="C11" s="81" t="str">
        <f>IF(Fund_Returns!C11="","",(1+Fund_Returns!C11)/(1+Fund_Returns!$IB11))</f>
        <v/>
      </c>
      <c r="D11" s="81" t="str">
        <f>IF(Fund_Returns!D11="","",(1+Fund_Returns!D11)/(1+Fund_Returns!$IB11))</f>
        <v/>
      </c>
      <c r="E11" s="81" t="str">
        <f>IF(Fund_Returns!E11="","",(1+Fund_Returns!E11)/(1+Fund_Returns!$IB11))</f>
        <v/>
      </c>
      <c r="F11" s="81" t="str">
        <f>IF(Fund_Returns!F11="","",(1+Fund_Returns!F11)/(1+Fund_Returns!$IB11))</f>
        <v/>
      </c>
      <c r="G11" s="81" t="str">
        <f>IF(Fund_Returns!G11="","",(1+Fund_Returns!G11)/(1+Fund_Returns!$IB11))</f>
        <v/>
      </c>
      <c r="H11" s="81" t="str">
        <f>IF(Fund_Returns!H11="","",(1+Fund_Returns!H11)/(1+Fund_Returns!$IB11))</f>
        <v/>
      </c>
      <c r="I11" s="81" t="str">
        <f>IF(Fund_Returns!I11="","",(1+Fund_Returns!I11)/(1+Fund_Returns!$IB11))</f>
        <v/>
      </c>
      <c r="J11" s="81">
        <f>IF(Fund_Returns!J11="","",(1+Fund_Returns!J11)/(1+Fund_Returns!$IB11))</f>
        <v>0.96511139999999995</v>
      </c>
      <c r="K11" s="81">
        <f>IF(Fund_Returns!K11="","",(1+Fund_Returns!K11)/(1+Fund_Returns!$IB11))</f>
        <v>0.98426219999999998</v>
      </c>
      <c r="L11" s="81" t="str">
        <f>IF(Fund_Returns!L11="","",(1+Fund_Returns!L11)/(1+Fund_Returns!$IB11))</f>
        <v/>
      </c>
      <c r="M11" s="81" t="str">
        <f>IF(Fund_Returns!M11="","",(1+Fund_Returns!M11)/(1+Fund_Returns!$IB11))</f>
        <v/>
      </c>
      <c r="N11" s="81" t="str">
        <f>IF(Fund_Returns!N11="","",(1+Fund_Returns!N11)/(1+Fund_Returns!$IB11))</f>
        <v/>
      </c>
      <c r="O11" s="81" t="str">
        <f>IF(Fund_Returns!O11="","",(1+Fund_Returns!O11)/(1+Fund_Returns!$IB11))</f>
        <v/>
      </c>
      <c r="P11" s="81" t="str">
        <f>IF(Fund_Returns!P11="","",(1+Fund_Returns!P11)/(1+Fund_Returns!$IB11))</f>
        <v/>
      </c>
      <c r="Q11" s="81" t="str">
        <f>IF(Fund_Returns!Q11="","",(1+Fund_Returns!Q11)/(1+Fund_Returns!$IB11))</f>
        <v/>
      </c>
      <c r="R11" s="81" t="str">
        <f>IF(Fund_Returns!R11="","",(1+Fund_Returns!R11)/(1+Fund_Returns!$IB11))</f>
        <v/>
      </c>
      <c r="S11" s="81">
        <f>IF(Fund_Returns!S11="","",(1+Fund_Returns!S11)/(1+Fund_Returns!$IB11))</f>
        <v>0.98603861160211004</v>
      </c>
    </row>
    <row r="12" spans="1:19" x14ac:dyDescent="0.25">
      <c r="A12" s="82">
        <v>36860</v>
      </c>
      <c r="B12" s="81" t="str">
        <f>IF(Fund_Returns!B12="","",(1+Fund_Returns!B12)/(1+Fund_Returns!$IB12))</f>
        <v/>
      </c>
      <c r="C12" s="81" t="str">
        <f>IF(Fund_Returns!C12="","",(1+Fund_Returns!C12)/(1+Fund_Returns!$IB12))</f>
        <v/>
      </c>
      <c r="D12" s="81" t="str">
        <f>IF(Fund_Returns!D12="","",(1+Fund_Returns!D12)/(1+Fund_Returns!$IB12))</f>
        <v/>
      </c>
      <c r="E12" s="81" t="str">
        <f>IF(Fund_Returns!E12="","",(1+Fund_Returns!E12)/(1+Fund_Returns!$IB12))</f>
        <v/>
      </c>
      <c r="F12" s="81" t="str">
        <f>IF(Fund_Returns!F12="","",(1+Fund_Returns!F12)/(1+Fund_Returns!$IB12))</f>
        <v/>
      </c>
      <c r="G12" s="81" t="str">
        <f>IF(Fund_Returns!G12="","",(1+Fund_Returns!G12)/(1+Fund_Returns!$IB12))</f>
        <v/>
      </c>
      <c r="H12" s="81" t="str">
        <f>IF(Fund_Returns!H12="","",(1+Fund_Returns!H12)/(1+Fund_Returns!$IB12))</f>
        <v/>
      </c>
      <c r="I12" s="81" t="str">
        <f>IF(Fund_Returns!I12="","",(1+Fund_Returns!I12)/(1+Fund_Returns!$IB12))</f>
        <v/>
      </c>
      <c r="J12" s="81">
        <f>IF(Fund_Returns!J12="","",(1+Fund_Returns!J12)/(1+Fund_Returns!$IB12))</f>
        <v>0.97677340000000001</v>
      </c>
      <c r="K12" s="81">
        <f>IF(Fund_Returns!K12="","",(1+Fund_Returns!K12)/(1+Fund_Returns!$IB12))</f>
        <v>0.97230970000000005</v>
      </c>
      <c r="L12" s="81" t="str">
        <f>IF(Fund_Returns!L12="","",(1+Fund_Returns!L12)/(1+Fund_Returns!$IB12))</f>
        <v/>
      </c>
      <c r="M12" s="81" t="str">
        <f>IF(Fund_Returns!M12="","",(1+Fund_Returns!M12)/(1+Fund_Returns!$IB12))</f>
        <v/>
      </c>
      <c r="N12" s="81" t="str">
        <f>IF(Fund_Returns!N12="","",(1+Fund_Returns!N12)/(1+Fund_Returns!$IB12))</f>
        <v/>
      </c>
      <c r="O12" s="81" t="str">
        <f>IF(Fund_Returns!O12="","",(1+Fund_Returns!O12)/(1+Fund_Returns!$IB12))</f>
        <v/>
      </c>
      <c r="P12" s="81" t="str">
        <f>IF(Fund_Returns!P12="","",(1+Fund_Returns!P12)/(1+Fund_Returns!$IB12))</f>
        <v/>
      </c>
      <c r="Q12" s="81" t="str">
        <f>IF(Fund_Returns!Q12="","",(1+Fund_Returns!Q12)/(1+Fund_Returns!$IB12))</f>
        <v/>
      </c>
      <c r="R12" s="81" t="str">
        <f>IF(Fund_Returns!R12="","",(1+Fund_Returns!R12)/(1+Fund_Returns!$IB12))</f>
        <v/>
      </c>
      <c r="S12" s="81">
        <f>IF(Fund_Returns!S12="","",(1+Fund_Returns!S12)/(1+Fund_Returns!$IB12))</f>
        <v>0.95828889238969284</v>
      </c>
    </row>
    <row r="13" spans="1:19" x14ac:dyDescent="0.25">
      <c r="A13" s="82">
        <v>36891</v>
      </c>
      <c r="B13" s="81" t="str">
        <f>IF(Fund_Returns!B13="","",(1+Fund_Returns!B13)/(1+Fund_Returns!$IB13))</f>
        <v/>
      </c>
      <c r="C13" s="81" t="str">
        <f>IF(Fund_Returns!C13="","",(1+Fund_Returns!C13)/(1+Fund_Returns!$IB13))</f>
        <v/>
      </c>
      <c r="D13" s="81" t="str">
        <f>IF(Fund_Returns!D13="","",(1+Fund_Returns!D13)/(1+Fund_Returns!$IB13))</f>
        <v/>
      </c>
      <c r="E13" s="81" t="str">
        <f>IF(Fund_Returns!E13="","",(1+Fund_Returns!E13)/(1+Fund_Returns!$IB13))</f>
        <v/>
      </c>
      <c r="F13" s="81" t="str">
        <f>IF(Fund_Returns!F13="","",(1+Fund_Returns!F13)/(1+Fund_Returns!$IB13))</f>
        <v/>
      </c>
      <c r="G13" s="81" t="str">
        <f>IF(Fund_Returns!G13="","",(1+Fund_Returns!G13)/(1+Fund_Returns!$IB13))</f>
        <v/>
      </c>
      <c r="H13" s="81" t="str">
        <f>IF(Fund_Returns!H13="","",(1+Fund_Returns!H13)/(1+Fund_Returns!$IB13))</f>
        <v/>
      </c>
      <c r="I13" s="81" t="str">
        <f>IF(Fund_Returns!I13="","",(1+Fund_Returns!I13)/(1+Fund_Returns!$IB13))</f>
        <v/>
      </c>
      <c r="J13" s="81">
        <f>IF(Fund_Returns!J13="","",(1+Fund_Returns!J13)/(1+Fund_Returns!$IB13))</f>
        <v>1.059126</v>
      </c>
      <c r="K13" s="81">
        <f>IF(Fund_Returns!K13="","",(1+Fund_Returns!K13)/(1+Fund_Returns!$IB13))</f>
        <v>1.0485122</v>
      </c>
      <c r="L13" s="81" t="str">
        <f>IF(Fund_Returns!L13="","",(1+Fund_Returns!L13)/(1+Fund_Returns!$IB13))</f>
        <v/>
      </c>
      <c r="M13" s="81" t="str">
        <f>IF(Fund_Returns!M13="","",(1+Fund_Returns!M13)/(1+Fund_Returns!$IB13))</f>
        <v/>
      </c>
      <c r="N13" s="81" t="str">
        <f>IF(Fund_Returns!N13="","",(1+Fund_Returns!N13)/(1+Fund_Returns!$IB13))</f>
        <v/>
      </c>
      <c r="O13" s="81" t="str">
        <f>IF(Fund_Returns!O13="","",(1+Fund_Returns!O13)/(1+Fund_Returns!$IB13))</f>
        <v/>
      </c>
      <c r="P13" s="81" t="str">
        <f>IF(Fund_Returns!P13="","",(1+Fund_Returns!P13)/(1+Fund_Returns!$IB13))</f>
        <v/>
      </c>
      <c r="Q13" s="81" t="str">
        <f>IF(Fund_Returns!Q13="","",(1+Fund_Returns!Q13)/(1+Fund_Returns!$IB13))</f>
        <v/>
      </c>
      <c r="R13" s="81" t="str">
        <f>IF(Fund_Returns!R13="","",(1+Fund_Returns!R13)/(1+Fund_Returns!$IB13))</f>
        <v/>
      </c>
      <c r="S13" s="81">
        <f>IF(Fund_Returns!S13="","",(1+Fund_Returns!S13)/(1+Fund_Returns!$IB13))</f>
        <v>1.0651160461077713</v>
      </c>
    </row>
    <row r="14" spans="1:19" x14ac:dyDescent="0.25">
      <c r="A14" s="82">
        <v>36922</v>
      </c>
      <c r="B14" s="81" t="str">
        <f>IF(Fund_Returns!B14="","",(1+Fund_Returns!B14)/(1+Fund_Returns!$IB14))</f>
        <v/>
      </c>
      <c r="C14" s="81" t="str">
        <f>IF(Fund_Returns!C14="","",(1+Fund_Returns!C14)/(1+Fund_Returns!$IB14))</f>
        <v/>
      </c>
      <c r="D14" s="81" t="str">
        <f>IF(Fund_Returns!D14="","",(1+Fund_Returns!D14)/(1+Fund_Returns!$IB14))</f>
        <v/>
      </c>
      <c r="E14" s="81" t="str">
        <f>IF(Fund_Returns!E14="","",(1+Fund_Returns!E14)/(1+Fund_Returns!$IB14))</f>
        <v/>
      </c>
      <c r="F14" s="81" t="str">
        <f>IF(Fund_Returns!F14="","",(1+Fund_Returns!F14)/(1+Fund_Returns!$IB14))</f>
        <v/>
      </c>
      <c r="G14" s="81" t="str">
        <f>IF(Fund_Returns!G14="","",(1+Fund_Returns!G14)/(1+Fund_Returns!$IB14))</f>
        <v/>
      </c>
      <c r="H14" s="81" t="str">
        <f>IF(Fund_Returns!H14="","",(1+Fund_Returns!H14)/(1+Fund_Returns!$IB14))</f>
        <v/>
      </c>
      <c r="I14" s="81" t="str">
        <f>IF(Fund_Returns!I14="","",(1+Fund_Returns!I14)/(1+Fund_Returns!$IB14))</f>
        <v/>
      </c>
      <c r="J14" s="81">
        <f>IF(Fund_Returns!J14="","",(1+Fund_Returns!J14)/(1+Fund_Returns!$IB14))</f>
        <v>1.0770630999999999</v>
      </c>
      <c r="K14" s="81">
        <f>IF(Fund_Returns!K14="","",(1+Fund_Returns!K14)/(1+Fund_Returns!$IB14))</f>
        <v>1.0421467</v>
      </c>
      <c r="L14" s="81" t="str">
        <f>IF(Fund_Returns!L14="","",(1+Fund_Returns!L14)/(1+Fund_Returns!$IB14))</f>
        <v/>
      </c>
      <c r="M14" s="81" t="str">
        <f>IF(Fund_Returns!M14="","",(1+Fund_Returns!M14)/(1+Fund_Returns!$IB14))</f>
        <v/>
      </c>
      <c r="N14" s="81" t="str">
        <f>IF(Fund_Returns!N14="","",(1+Fund_Returns!N14)/(1+Fund_Returns!$IB14))</f>
        <v/>
      </c>
      <c r="O14" s="81" t="str">
        <f>IF(Fund_Returns!O14="","",(1+Fund_Returns!O14)/(1+Fund_Returns!$IB14))</f>
        <v/>
      </c>
      <c r="P14" s="81" t="str">
        <f>IF(Fund_Returns!P14="","",(1+Fund_Returns!P14)/(1+Fund_Returns!$IB14))</f>
        <v/>
      </c>
      <c r="Q14" s="81" t="str">
        <f>IF(Fund_Returns!Q14="","",(1+Fund_Returns!Q14)/(1+Fund_Returns!$IB14))</f>
        <v/>
      </c>
      <c r="R14" s="81" t="str">
        <f>IF(Fund_Returns!R14="","",(1+Fund_Returns!R14)/(1+Fund_Returns!$IB14))</f>
        <v/>
      </c>
      <c r="S14" s="81">
        <f>IF(Fund_Returns!S14="","",(1+Fund_Returns!S14)/(1+Fund_Returns!$IB14))</f>
        <v>1.0953622595036145</v>
      </c>
    </row>
    <row r="15" spans="1:19" x14ac:dyDescent="0.25">
      <c r="A15" s="82">
        <v>36950</v>
      </c>
      <c r="B15" s="81" t="str">
        <f>IF(Fund_Returns!B15="","",(1+Fund_Returns!B15)/(1+Fund_Returns!$IB15))</f>
        <v/>
      </c>
      <c r="C15" s="81" t="str">
        <f>IF(Fund_Returns!C15="","",(1+Fund_Returns!C15)/(1+Fund_Returns!$IB15))</f>
        <v/>
      </c>
      <c r="D15" s="81" t="str">
        <f>IF(Fund_Returns!D15="","",(1+Fund_Returns!D15)/(1+Fund_Returns!$IB15))</f>
        <v/>
      </c>
      <c r="E15" s="81" t="str">
        <f>IF(Fund_Returns!E15="","",(1+Fund_Returns!E15)/(1+Fund_Returns!$IB15))</f>
        <v/>
      </c>
      <c r="F15" s="81" t="str">
        <f>IF(Fund_Returns!F15="","",(1+Fund_Returns!F15)/(1+Fund_Returns!$IB15))</f>
        <v/>
      </c>
      <c r="G15" s="81" t="str">
        <f>IF(Fund_Returns!G15="","",(1+Fund_Returns!G15)/(1+Fund_Returns!$IB15))</f>
        <v/>
      </c>
      <c r="H15" s="81" t="str">
        <f>IF(Fund_Returns!H15="","",(1+Fund_Returns!H15)/(1+Fund_Returns!$IB15))</f>
        <v/>
      </c>
      <c r="I15" s="81" t="str">
        <f>IF(Fund_Returns!I15="","",(1+Fund_Returns!I15)/(1+Fund_Returns!$IB15))</f>
        <v/>
      </c>
      <c r="J15" s="81">
        <f>IF(Fund_Returns!J15="","",(1+Fund_Returns!J15)/(1+Fund_Returns!$IB15))</f>
        <v>0.98295770000000005</v>
      </c>
      <c r="K15" s="81">
        <f>IF(Fund_Returns!K15="","",(1+Fund_Returns!K15)/(1+Fund_Returns!$IB15))</f>
        <v>0.98310419999999998</v>
      </c>
      <c r="L15" s="81" t="str">
        <f>IF(Fund_Returns!L15="","",(1+Fund_Returns!L15)/(1+Fund_Returns!$IB15))</f>
        <v/>
      </c>
      <c r="M15" s="81" t="str">
        <f>IF(Fund_Returns!M15="","",(1+Fund_Returns!M15)/(1+Fund_Returns!$IB15))</f>
        <v/>
      </c>
      <c r="N15" s="81" t="str">
        <f>IF(Fund_Returns!N15="","",(1+Fund_Returns!N15)/(1+Fund_Returns!$IB15))</f>
        <v/>
      </c>
      <c r="O15" s="81" t="str">
        <f>IF(Fund_Returns!O15="","",(1+Fund_Returns!O15)/(1+Fund_Returns!$IB15))</f>
        <v/>
      </c>
      <c r="P15" s="81" t="str">
        <f>IF(Fund_Returns!P15="","",(1+Fund_Returns!P15)/(1+Fund_Returns!$IB15))</f>
        <v/>
      </c>
      <c r="Q15" s="81" t="str">
        <f>IF(Fund_Returns!Q15="","",(1+Fund_Returns!Q15)/(1+Fund_Returns!$IB15))</f>
        <v/>
      </c>
      <c r="R15" s="81" t="str">
        <f>IF(Fund_Returns!R15="","",(1+Fund_Returns!R15)/(1+Fund_Returns!$IB15))</f>
        <v/>
      </c>
      <c r="S15" s="81">
        <f>IF(Fund_Returns!S15="","",(1+Fund_Returns!S15)/(1+Fund_Returns!$IB15))</f>
        <v>0.99857255109223031</v>
      </c>
    </row>
    <row r="16" spans="1:19" x14ac:dyDescent="0.25">
      <c r="A16" s="82">
        <v>36981</v>
      </c>
      <c r="B16" s="81" t="str">
        <f>IF(Fund_Returns!B16="","",(1+Fund_Returns!B16)/(1+Fund_Returns!$IB16))</f>
        <v/>
      </c>
      <c r="C16" s="81" t="str">
        <f>IF(Fund_Returns!C16="","",(1+Fund_Returns!C16)/(1+Fund_Returns!$IB16))</f>
        <v/>
      </c>
      <c r="D16" s="81" t="str">
        <f>IF(Fund_Returns!D16="","",(1+Fund_Returns!D16)/(1+Fund_Returns!$IB16))</f>
        <v/>
      </c>
      <c r="E16" s="81" t="str">
        <f>IF(Fund_Returns!E16="","",(1+Fund_Returns!E16)/(1+Fund_Returns!$IB16))</f>
        <v/>
      </c>
      <c r="F16" s="81" t="str">
        <f>IF(Fund_Returns!F16="","",(1+Fund_Returns!F16)/(1+Fund_Returns!$IB16))</f>
        <v/>
      </c>
      <c r="G16" s="81" t="str">
        <f>IF(Fund_Returns!G16="","",(1+Fund_Returns!G16)/(1+Fund_Returns!$IB16))</f>
        <v/>
      </c>
      <c r="H16" s="81" t="str">
        <f>IF(Fund_Returns!H16="","",(1+Fund_Returns!H16)/(1+Fund_Returns!$IB16))</f>
        <v/>
      </c>
      <c r="I16" s="81" t="str">
        <f>IF(Fund_Returns!I16="","",(1+Fund_Returns!I16)/(1+Fund_Returns!$IB16))</f>
        <v/>
      </c>
      <c r="J16" s="81">
        <f>IF(Fund_Returns!J16="","",(1+Fund_Returns!J16)/(1+Fund_Returns!$IB16))</f>
        <v>0.92945500000000003</v>
      </c>
      <c r="K16" s="81">
        <f>IF(Fund_Returns!K16="","",(1+Fund_Returns!K16)/(1+Fund_Returns!$IB16))</f>
        <v>0.92823840000000002</v>
      </c>
      <c r="L16" s="81" t="str">
        <f>IF(Fund_Returns!L16="","",(1+Fund_Returns!L16)/(1+Fund_Returns!$IB16))</f>
        <v/>
      </c>
      <c r="M16" s="81" t="str">
        <f>IF(Fund_Returns!M16="","",(1+Fund_Returns!M16)/(1+Fund_Returns!$IB16))</f>
        <v/>
      </c>
      <c r="N16" s="81" t="str">
        <f>IF(Fund_Returns!N16="","",(1+Fund_Returns!N16)/(1+Fund_Returns!$IB16))</f>
        <v/>
      </c>
      <c r="O16" s="81" t="str">
        <f>IF(Fund_Returns!O16="","",(1+Fund_Returns!O16)/(1+Fund_Returns!$IB16))</f>
        <v/>
      </c>
      <c r="P16" s="81" t="str">
        <f>IF(Fund_Returns!P16="","",(1+Fund_Returns!P16)/(1+Fund_Returns!$IB16))</f>
        <v/>
      </c>
      <c r="Q16" s="81" t="str">
        <f>IF(Fund_Returns!Q16="","",(1+Fund_Returns!Q16)/(1+Fund_Returns!$IB16))</f>
        <v/>
      </c>
      <c r="R16" s="81" t="str">
        <f>IF(Fund_Returns!R16="","",(1+Fund_Returns!R16)/(1+Fund_Returns!$IB16))</f>
        <v/>
      </c>
      <c r="S16" s="81">
        <f>IF(Fund_Returns!S16="","",(1+Fund_Returns!S16)/(1+Fund_Returns!$IB16))</f>
        <v>0.91782879357687086</v>
      </c>
    </row>
    <row r="17" spans="1:19" x14ac:dyDescent="0.25">
      <c r="A17" s="82">
        <v>37011</v>
      </c>
      <c r="B17" s="81" t="str">
        <f>IF(Fund_Returns!B17="","",(1+Fund_Returns!B17)/(1+Fund_Returns!$IB17))</f>
        <v/>
      </c>
      <c r="C17" s="81" t="str">
        <f>IF(Fund_Returns!C17="","",(1+Fund_Returns!C17)/(1+Fund_Returns!$IB17))</f>
        <v/>
      </c>
      <c r="D17" s="81" t="str">
        <f>IF(Fund_Returns!D17="","",(1+Fund_Returns!D17)/(1+Fund_Returns!$IB17))</f>
        <v/>
      </c>
      <c r="E17" s="81" t="str">
        <f>IF(Fund_Returns!E17="","",(1+Fund_Returns!E17)/(1+Fund_Returns!$IB17))</f>
        <v/>
      </c>
      <c r="F17" s="81" t="str">
        <f>IF(Fund_Returns!F17="","",(1+Fund_Returns!F17)/(1+Fund_Returns!$IB17))</f>
        <v/>
      </c>
      <c r="G17" s="81" t="str">
        <f>IF(Fund_Returns!G17="","",(1+Fund_Returns!G17)/(1+Fund_Returns!$IB17))</f>
        <v/>
      </c>
      <c r="H17" s="81" t="str">
        <f>IF(Fund_Returns!H17="","",(1+Fund_Returns!H17)/(1+Fund_Returns!$IB17))</f>
        <v/>
      </c>
      <c r="I17" s="81" t="str">
        <f>IF(Fund_Returns!I17="","",(1+Fund_Returns!I17)/(1+Fund_Returns!$IB17))</f>
        <v/>
      </c>
      <c r="J17" s="81">
        <f>IF(Fund_Returns!J17="","",(1+Fund_Returns!J17)/(1+Fund_Returns!$IB17))</f>
        <v>1.1094096</v>
      </c>
      <c r="K17" s="81">
        <f>IF(Fund_Returns!K17="","",(1+Fund_Returns!K17)/(1+Fund_Returns!$IB17))</f>
        <v>1.0806583000000001</v>
      </c>
      <c r="L17" s="81" t="str">
        <f>IF(Fund_Returns!L17="","",(1+Fund_Returns!L17)/(1+Fund_Returns!$IB17))</f>
        <v/>
      </c>
      <c r="M17" s="81" t="str">
        <f>IF(Fund_Returns!M17="","",(1+Fund_Returns!M17)/(1+Fund_Returns!$IB17))</f>
        <v/>
      </c>
      <c r="N17" s="81" t="str">
        <f>IF(Fund_Returns!N17="","",(1+Fund_Returns!N17)/(1+Fund_Returns!$IB17))</f>
        <v/>
      </c>
      <c r="O17" s="81" t="str">
        <f>IF(Fund_Returns!O17="","",(1+Fund_Returns!O17)/(1+Fund_Returns!$IB17))</f>
        <v/>
      </c>
      <c r="P17" s="81" t="str">
        <f>IF(Fund_Returns!P17="","",(1+Fund_Returns!P17)/(1+Fund_Returns!$IB17))</f>
        <v/>
      </c>
      <c r="Q17" s="81" t="str">
        <f>IF(Fund_Returns!Q17="","",(1+Fund_Returns!Q17)/(1+Fund_Returns!$IB17))</f>
        <v/>
      </c>
      <c r="R17" s="81" t="str">
        <f>IF(Fund_Returns!R17="","",(1+Fund_Returns!R17)/(1+Fund_Returns!$IB17))</f>
        <v/>
      </c>
      <c r="S17" s="81">
        <f>IF(Fund_Returns!S17="","",(1+Fund_Returns!S17)/(1+Fund_Returns!$IB17))</f>
        <v>1.1006619934514486</v>
      </c>
    </row>
    <row r="18" spans="1:19" x14ac:dyDescent="0.25">
      <c r="A18" s="82">
        <v>37042</v>
      </c>
      <c r="B18" s="81" t="str">
        <f>IF(Fund_Returns!B18="","",(1+Fund_Returns!B18)/(1+Fund_Returns!$IB18))</f>
        <v/>
      </c>
      <c r="C18" s="81" t="str">
        <f>IF(Fund_Returns!C18="","",(1+Fund_Returns!C18)/(1+Fund_Returns!$IB18))</f>
        <v/>
      </c>
      <c r="D18" s="81" t="str">
        <f>IF(Fund_Returns!D18="","",(1+Fund_Returns!D18)/(1+Fund_Returns!$IB18))</f>
        <v/>
      </c>
      <c r="E18" s="81" t="str">
        <f>IF(Fund_Returns!E18="","",(1+Fund_Returns!E18)/(1+Fund_Returns!$IB18))</f>
        <v/>
      </c>
      <c r="F18" s="81" t="str">
        <f>IF(Fund_Returns!F18="","",(1+Fund_Returns!F18)/(1+Fund_Returns!$IB18))</f>
        <v/>
      </c>
      <c r="G18" s="81" t="str">
        <f>IF(Fund_Returns!G18="","",(1+Fund_Returns!G18)/(1+Fund_Returns!$IB18))</f>
        <v/>
      </c>
      <c r="H18" s="81" t="str">
        <f>IF(Fund_Returns!H18="","",(1+Fund_Returns!H18)/(1+Fund_Returns!$IB18))</f>
        <v/>
      </c>
      <c r="I18" s="81" t="str">
        <f>IF(Fund_Returns!I18="","",(1+Fund_Returns!I18)/(1+Fund_Returns!$IB18))</f>
        <v/>
      </c>
      <c r="J18" s="81">
        <f>IF(Fund_Returns!J18="","",(1+Fund_Returns!J18)/(1+Fund_Returns!$IB18))</f>
        <v>1.0390016</v>
      </c>
      <c r="K18" s="81">
        <f>IF(Fund_Returns!K18="","",(1+Fund_Returns!K18)/(1+Fund_Returns!$IB18))</f>
        <v>1.0388955</v>
      </c>
      <c r="L18" s="81" t="str">
        <f>IF(Fund_Returns!L18="","",(1+Fund_Returns!L18)/(1+Fund_Returns!$IB18))</f>
        <v/>
      </c>
      <c r="M18" s="81" t="str">
        <f>IF(Fund_Returns!M18="","",(1+Fund_Returns!M18)/(1+Fund_Returns!$IB18))</f>
        <v/>
      </c>
      <c r="N18" s="81" t="str">
        <f>IF(Fund_Returns!N18="","",(1+Fund_Returns!N18)/(1+Fund_Returns!$IB18))</f>
        <v/>
      </c>
      <c r="O18" s="81" t="str">
        <f>IF(Fund_Returns!O18="","",(1+Fund_Returns!O18)/(1+Fund_Returns!$IB18))</f>
        <v/>
      </c>
      <c r="P18" s="81" t="str">
        <f>IF(Fund_Returns!P18="","",(1+Fund_Returns!P18)/(1+Fund_Returns!$IB18))</f>
        <v/>
      </c>
      <c r="Q18" s="81" t="str">
        <f>IF(Fund_Returns!Q18="","",(1+Fund_Returns!Q18)/(1+Fund_Returns!$IB18))</f>
        <v/>
      </c>
      <c r="R18" s="81" t="str">
        <f>IF(Fund_Returns!R18="","",(1+Fund_Returns!R18)/(1+Fund_Returns!$IB18))</f>
        <v/>
      </c>
      <c r="S18" s="81">
        <f>IF(Fund_Returns!S18="","",(1+Fund_Returns!S18)/(1+Fund_Returns!$IB18))</f>
        <v>1.0417182736843746</v>
      </c>
    </row>
    <row r="19" spans="1:19" x14ac:dyDescent="0.25">
      <c r="A19" s="82">
        <v>37072</v>
      </c>
      <c r="B19" s="81" t="str">
        <f>IF(Fund_Returns!B19="","",(1+Fund_Returns!B19)/(1+Fund_Returns!$IB19))</f>
        <v/>
      </c>
      <c r="C19" s="81" t="str">
        <f>IF(Fund_Returns!C19="","",(1+Fund_Returns!C19)/(1+Fund_Returns!$IB19))</f>
        <v/>
      </c>
      <c r="D19" s="81" t="str">
        <f>IF(Fund_Returns!D19="","",(1+Fund_Returns!D19)/(1+Fund_Returns!$IB19))</f>
        <v/>
      </c>
      <c r="E19" s="81" t="str">
        <f>IF(Fund_Returns!E19="","",(1+Fund_Returns!E19)/(1+Fund_Returns!$IB19))</f>
        <v/>
      </c>
      <c r="F19" s="81" t="str">
        <f>IF(Fund_Returns!F19="","",(1+Fund_Returns!F19)/(1+Fund_Returns!$IB19))</f>
        <v/>
      </c>
      <c r="G19" s="81" t="str">
        <f>IF(Fund_Returns!G19="","",(1+Fund_Returns!G19)/(1+Fund_Returns!$IB19))</f>
        <v/>
      </c>
      <c r="H19" s="81" t="str">
        <f>IF(Fund_Returns!H19="","",(1+Fund_Returns!H19)/(1+Fund_Returns!$IB19))</f>
        <v/>
      </c>
      <c r="I19" s="81" t="str">
        <f>IF(Fund_Returns!I19="","",(1+Fund_Returns!I19)/(1+Fund_Returns!$IB19))</f>
        <v/>
      </c>
      <c r="J19" s="81">
        <f>IF(Fund_Returns!J19="","",(1+Fund_Returns!J19)/(1+Fund_Returns!$IB19))</f>
        <v>0.99663299999999999</v>
      </c>
      <c r="K19" s="81">
        <f>IF(Fund_Returns!K19="","",(1+Fund_Returns!K19)/(1+Fund_Returns!$IB19))</f>
        <v>0.94428259999999997</v>
      </c>
      <c r="L19" s="81" t="str">
        <f>IF(Fund_Returns!L19="","",(1+Fund_Returns!L19)/(1+Fund_Returns!$IB19))</f>
        <v/>
      </c>
      <c r="M19" s="81" t="str">
        <f>IF(Fund_Returns!M19="","",(1+Fund_Returns!M19)/(1+Fund_Returns!$IB19))</f>
        <v/>
      </c>
      <c r="N19" s="81" t="str">
        <f>IF(Fund_Returns!N19="","",(1+Fund_Returns!N19)/(1+Fund_Returns!$IB19))</f>
        <v/>
      </c>
      <c r="O19" s="81" t="str">
        <f>IF(Fund_Returns!O19="","",(1+Fund_Returns!O19)/(1+Fund_Returns!$IB19))</f>
        <v/>
      </c>
      <c r="P19" s="81" t="str">
        <f>IF(Fund_Returns!P19="","",(1+Fund_Returns!P19)/(1+Fund_Returns!$IB19))</f>
        <v/>
      </c>
      <c r="Q19" s="81" t="str">
        <f>IF(Fund_Returns!Q19="","",(1+Fund_Returns!Q19)/(1+Fund_Returns!$IB19))</f>
        <v/>
      </c>
      <c r="R19" s="81" t="str">
        <f>IF(Fund_Returns!R19="","",(1+Fund_Returns!R19)/(1+Fund_Returns!$IB19))</f>
        <v/>
      </c>
      <c r="S19" s="81">
        <f>IF(Fund_Returns!S19="","",(1+Fund_Returns!S19)/(1+Fund_Returns!$IB19))</f>
        <v>0.98438529474763281</v>
      </c>
    </row>
    <row r="20" spans="1:19" x14ac:dyDescent="0.25">
      <c r="A20" s="82">
        <v>37103</v>
      </c>
      <c r="B20" s="81" t="str">
        <f>IF(Fund_Returns!B20="","",(1+Fund_Returns!B20)/(1+Fund_Returns!$IB20))</f>
        <v/>
      </c>
      <c r="C20" s="81" t="str">
        <f>IF(Fund_Returns!C20="","",(1+Fund_Returns!C20)/(1+Fund_Returns!$IB20))</f>
        <v/>
      </c>
      <c r="D20" s="81" t="str">
        <f>IF(Fund_Returns!D20="","",(1+Fund_Returns!D20)/(1+Fund_Returns!$IB20))</f>
        <v/>
      </c>
      <c r="E20" s="81" t="str">
        <f>IF(Fund_Returns!E20="","",(1+Fund_Returns!E20)/(1+Fund_Returns!$IB20))</f>
        <v/>
      </c>
      <c r="F20" s="81" t="str">
        <f>IF(Fund_Returns!F20="","",(1+Fund_Returns!F20)/(1+Fund_Returns!$IB20))</f>
        <v/>
      </c>
      <c r="G20" s="81" t="str">
        <f>IF(Fund_Returns!G20="","",(1+Fund_Returns!G20)/(1+Fund_Returns!$IB20))</f>
        <v/>
      </c>
      <c r="H20" s="81" t="str">
        <f>IF(Fund_Returns!H20="","",(1+Fund_Returns!H20)/(1+Fund_Returns!$IB20))</f>
        <v/>
      </c>
      <c r="I20" s="81" t="str">
        <f>IF(Fund_Returns!I20="","",(1+Fund_Returns!I20)/(1+Fund_Returns!$IB20))</f>
        <v/>
      </c>
      <c r="J20" s="81">
        <f>IF(Fund_Returns!J20="","",(1+Fund_Returns!J20)/(1+Fund_Returns!$IB20))</f>
        <v>0.93608469999999999</v>
      </c>
      <c r="K20" s="81">
        <f>IF(Fund_Returns!K20="","",(1+Fund_Returns!K20)/(1+Fund_Returns!$IB20))</f>
        <v>0.96016460000000003</v>
      </c>
      <c r="L20" s="81" t="str">
        <f>IF(Fund_Returns!L20="","",(1+Fund_Returns!L20)/(1+Fund_Returns!$IB20))</f>
        <v/>
      </c>
      <c r="M20" s="81" t="str">
        <f>IF(Fund_Returns!M20="","",(1+Fund_Returns!M20)/(1+Fund_Returns!$IB20))</f>
        <v/>
      </c>
      <c r="N20" s="81" t="str">
        <f>IF(Fund_Returns!N20="","",(1+Fund_Returns!N20)/(1+Fund_Returns!$IB20))</f>
        <v/>
      </c>
      <c r="O20" s="81" t="str">
        <f>IF(Fund_Returns!O20="","",(1+Fund_Returns!O20)/(1+Fund_Returns!$IB20))</f>
        <v/>
      </c>
      <c r="P20" s="81" t="str">
        <f>IF(Fund_Returns!P20="","",(1+Fund_Returns!P20)/(1+Fund_Returns!$IB20))</f>
        <v/>
      </c>
      <c r="Q20" s="81" t="str">
        <f>IF(Fund_Returns!Q20="","",(1+Fund_Returns!Q20)/(1+Fund_Returns!$IB20))</f>
        <v/>
      </c>
      <c r="R20" s="81" t="str">
        <f>IF(Fund_Returns!R20="","",(1+Fund_Returns!R20)/(1+Fund_Returns!$IB20))</f>
        <v/>
      </c>
      <c r="S20" s="81">
        <f>IF(Fund_Returns!S20="","",(1+Fund_Returns!S20)/(1+Fund_Returns!$IB20))</f>
        <v>0.93162526305389826</v>
      </c>
    </row>
    <row r="21" spans="1:19" x14ac:dyDescent="0.25">
      <c r="A21" s="82">
        <v>37134</v>
      </c>
      <c r="B21" s="81" t="str">
        <f>IF(Fund_Returns!B21="","",(1+Fund_Returns!B21)/(1+Fund_Returns!$IB21))</f>
        <v/>
      </c>
      <c r="C21" s="81" t="str">
        <f>IF(Fund_Returns!C21="","",(1+Fund_Returns!C21)/(1+Fund_Returns!$IB21))</f>
        <v/>
      </c>
      <c r="D21" s="81" t="str">
        <f>IF(Fund_Returns!D21="","",(1+Fund_Returns!D21)/(1+Fund_Returns!$IB21))</f>
        <v/>
      </c>
      <c r="E21" s="81" t="str">
        <f>IF(Fund_Returns!E21="","",(1+Fund_Returns!E21)/(1+Fund_Returns!$IB21))</f>
        <v/>
      </c>
      <c r="F21" s="81" t="str">
        <f>IF(Fund_Returns!F21="","",(1+Fund_Returns!F21)/(1+Fund_Returns!$IB21))</f>
        <v/>
      </c>
      <c r="G21" s="81" t="str">
        <f>IF(Fund_Returns!G21="","",(1+Fund_Returns!G21)/(1+Fund_Returns!$IB21))</f>
        <v/>
      </c>
      <c r="H21" s="81" t="str">
        <f>IF(Fund_Returns!H21="","",(1+Fund_Returns!H21)/(1+Fund_Returns!$IB21))</f>
        <v/>
      </c>
      <c r="I21" s="81" t="str">
        <f>IF(Fund_Returns!I21="","",(1+Fund_Returns!I21)/(1+Fund_Returns!$IB21))</f>
        <v/>
      </c>
      <c r="J21" s="81">
        <f>IF(Fund_Returns!J21="","",(1+Fund_Returns!J21)/(1+Fund_Returns!$IB21))</f>
        <v>1.0519411000000001</v>
      </c>
      <c r="K21" s="81">
        <f>IF(Fund_Returns!K21="","",(1+Fund_Returns!K21)/(1+Fund_Returns!$IB21))</f>
        <v>1.0067199</v>
      </c>
      <c r="L21" s="81" t="str">
        <f>IF(Fund_Returns!L21="","",(1+Fund_Returns!L21)/(1+Fund_Returns!$IB21))</f>
        <v/>
      </c>
      <c r="M21" s="81" t="str">
        <f>IF(Fund_Returns!M21="","",(1+Fund_Returns!M21)/(1+Fund_Returns!$IB21))</f>
        <v/>
      </c>
      <c r="N21" s="81" t="str">
        <f>IF(Fund_Returns!N21="","",(1+Fund_Returns!N21)/(1+Fund_Returns!$IB21))</f>
        <v/>
      </c>
      <c r="O21" s="81" t="str">
        <f>IF(Fund_Returns!O21="","",(1+Fund_Returns!O21)/(1+Fund_Returns!$IB21))</f>
        <v/>
      </c>
      <c r="P21" s="81" t="str">
        <f>IF(Fund_Returns!P21="","",(1+Fund_Returns!P21)/(1+Fund_Returns!$IB21))</f>
        <v/>
      </c>
      <c r="Q21" s="81" t="str">
        <f>IF(Fund_Returns!Q21="","",(1+Fund_Returns!Q21)/(1+Fund_Returns!$IB21))</f>
        <v/>
      </c>
      <c r="R21" s="81" t="str">
        <f>IF(Fund_Returns!R21="","",(1+Fund_Returns!R21)/(1+Fund_Returns!$IB21))</f>
        <v/>
      </c>
      <c r="S21" s="81">
        <f>IF(Fund_Returns!S21="","",(1+Fund_Returns!S21)/(1+Fund_Returns!$IB21))</f>
        <v>1.0537846461424791</v>
      </c>
    </row>
    <row r="22" spans="1:19" x14ac:dyDescent="0.25">
      <c r="A22" s="82">
        <v>37164</v>
      </c>
      <c r="B22" s="81" t="str">
        <f>IF(Fund_Returns!B22="","",(1+Fund_Returns!B22)/(1+Fund_Returns!$IB22))</f>
        <v/>
      </c>
      <c r="C22" s="81" t="str">
        <f>IF(Fund_Returns!C22="","",(1+Fund_Returns!C22)/(1+Fund_Returns!$IB22))</f>
        <v/>
      </c>
      <c r="D22" s="81" t="str">
        <f>IF(Fund_Returns!D22="","",(1+Fund_Returns!D22)/(1+Fund_Returns!$IB22))</f>
        <v/>
      </c>
      <c r="E22" s="81" t="str">
        <f>IF(Fund_Returns!E22="","",(1+Fund_Returns!E22)/(1+Fund_Returns!$IB22))</f>
        <v/>
      </c>
      <c r="F22" s="81" t="str">
        <f>IF(Fund_Returns!F22="","",(1+Fund_Returns!F22)/(1+Fund_Returns!$IB22))</f>
        <v/>
      </c>
      <c r="G22" s="81" t="str">
        <f>IF(Fund_Returns!G22="","",(1+Fund_Returns!G22)/(1+Fund_Returns!$IB22))</f>
        <v/>
      </c>
      <c r="H22" s="81" t="str">
        <f>IF(Fund_Returns!H22="","",(1+Fund_Returns!H22)/(1+Fund_Returns!$IB22))</f>
        <v/>
      </c>
      <c r="I22" s="81" t="str">
        <f>IF(Fund_Returns!I22="","",(1+Fund_Returns!I22)/(1+Fund_Returns!$IB22))</f>
        <v/>
      </c>
      <c r="J22" s="81">
        <f>IF(Fund_Returns!J22="","",(1+Fund_Returns!J22)/(1+Fund_Returns!$IB22))</f>
        <v>0.91812320000000003</v>
      </c>
      <c r="K22" s="81">
        <f>IF(Fund_Returns!K22="","",(1+Fund_Returns!K22)/(1+Fund_Returns!$IB22))</f>
        <v>0.93257230000000002</v>
      </c>
      <c r="L22" s="81" t="str">
        <f>IF(Fund_Returns!L22="","",(1+Fund_Returns!L22)/(1+Fund_Returns!$IB22))</f>
        <v/>
      </c>
      <c r="M22" s="81" t="str">
        <f>IF(Fund_Returns!M22="","",(1+Fund_Returns!M22)/(1+Fund_Returns!$IB22))</f>
        <v/>
      </c>
      <c r="N22" s="81" t="str">
        <f>IF(Fund_Returns!N22="","",(1+Fund_Returns!N22)/(1+Fund_Returns!$IB22))</f>
        <v/>
      </c>
      <c r="O22" s="81" t="str">
        <f>IF(Fund_Returns!O22="","",(1+Fund_Returns!O22)/(1+Fund_Returns!$IB22))</f>
        <v/>
      </c>
      <c r="P22" s="81" t="str">
        <f>IF(Fund_Returns!P22="","",(1+Fund_Returns!P22)/(1+Fund_Returns!$IB22))</f>
        <v/>
      </c>
      <c r="Q22" s="81" t="str">
        <f>IF(Fund_Returns!Q22="","",(1+Fund_Returns!Q22)/(1+Fund_Returns!$IB22))</f>
        <v/>
      </c>
      <c r="R22" s="81" t="str">
        <f>IF(Fund_Returns!R22="","",(1+Fund_Returns!R22)/(1+Fund_Returns!$IB22))</f>
        <v/>
      </c>
      <c r="S22" s="81">
        <f>IF(Fund_Returns!S22="","",(1+Fund_Returns!S22)/(1+Fund_Returns!$IB22))</f>
        <v>0.90786958070045776</v>
      </c>
    </row>
    <row r="23" spans="1:19" x14ac:dyDescent="0.25">
      <c r="A23" s="82">
        <v>37195</v>
      </c>
      <c r="B23" s="81" t="str">
        <f>IF(Fund_Returns!B23="","",(1+Fund_Returns!B23)/(1+Fund_Returns!$IB23))</f>
        <v/>
      </c>
      <c r="C23" s="81" t="str">
        <f>IF(Fund_Returns!C23="","",(1+Fund_Returns!C23)/(1+Fund_Returns!$IB23))</f>
        <v/>
      </c>
      <c r="D23" s="81" t="str">
        <f>IF(Fund_Returns!D23="","",(1+Fund_Returns!D23)/(1+Fund_Returns!$IB23))</f>
        <v/>
      </c>
      <c r="E23" s="81" t="str">
        <f>IF(Fund_Returns!E23="","",(1+Fund_Returns!E23)/(1+Fund_Returns!$IB23))</f>
        <v/>
      </c>
      <c r="F23" s="81" t="str">
        <f>IF(Fund_Returns!F23="","",(1+Fund_Returns!F23)/(1+Fund_Returns!$IB23))</f>
        <v/>
      </c>
      <c r="G23" s="81" t="str">
        <f>IF(Fund_Returns!G23="","",(1+Fund_Returns!G23)/(1+Fund_Returns!$IB23))</f>
        <v/>
      </c>
      <c r="H23" s="81" t="str">
        <f>IF(Fund_Returns!H23="","",(1+Fund_Returns!H23)/(1+Fund_Returns!$IB23))</f>
        <v/>
      </c>
      <c r="I23" s="81" t="str">
        <f>IF(Fund_Returns!I23="","",(1+Fund_Returns!I23)/(1+Fund_Returns!$IB23))</f>
        <v/>
      </c>
      <c r="J23" s="81">
        <f>IF(Fund_Returns!J23="","",(1+Fund_Returns!J23)/(1+Fund_Returns!$IB23))</f>
        <v>1.0414051</v>
      </c>
      <c r="K23" s="81">
        <f>IF(Fund_Returns!K23="","",(1+Fund_Returns!K23)/(1+Fund_Returns!$IB23))</f>
        <v>1.0345804999999999</v>
      </c>
      <c r="L23" s="81">
        <f>IF(Fund_Returns!L23="","",(1+Fund_Returns!L23)/(1+Fund_Returns!$IB23))</f>
        <v>1.0113306</v>
      </c>
      <c r="M23" s="81" t="str">
        <f>IF(Fund_Returns!M23="","",(1+Fund_Returns!M23)/(1+Fund_Returns!$IB23))</f>
        <v/>
      </c>
      <c r="N23" s="81" t="str">
        <f>IF(Fund_Returns!N23="","",(1+Fund_Returns!N23)/(1+Fund_Returns!$IB23))</f>
        <v/>
      </c>
      <c r="O23" s="81" t="str">
        <f>IF(Fund_Returns!O23="","",(1+Fund_Returns!O23)/(1+Fund_Returns!$IB23))</f>
        <v/>
      </c>
      <c r="P23" s="81" t="str">
        <f>IF(Fund_Returns!P23="","",(1+Fund_Returns!P23)/(1+Fund_Returns!$IB23))</f>
        <v/>
      </c>
      <c r="Q23" s="81" t="str">
        <f>IF(Fund_Returns!Q23="","",(1+Fund_Returns!Q23)/(1+Fund_Returns!$IB23))</f>
        <v/>
      </c>
      <c r="R23" s="81">
        <f>IF(Fund_Returns!R23="","",(1+Fund_Returns!R23)/(1+Fund_Returns!$IB23))</f>
        <v>1.0467002999999999</v>
      </c>
      <c r="S23" s="81">
        <f>IF(Fund_Returns!S23="","",(1+Fund_Returns!S23)/(1+Fund_Returns!$IB23))</f>
        <v>1.0610776463309401</v>
      </c>
    </row>
    <row r="24" spans="1:19" x14ac:dyDescent="0.25">
      <c r="A24" s="82">
        <v>37225</v>
      </c>
      <c r="B24" s="81" t="str">
        <f>IF(Fund_Returns!B24="","",(1+Fund_Returns!B24)/(1+Fund_Returns!$IB24))</f>
        <v/>
      </c>
      <c r="C24" s="81" t="str">
        <f>IF(Fund_Returns!C24="","",(1+Fund_Returns!C24)/(1+Fund_Returns!$IB24))</f>
        <v/>
      </c>
      <c r="D24" s="81" t="str">
        <f>IF(Fund_Returns!D24="","",(1+Fund_Returns!D24)/(1+Fund_Returns!$IB24))</f>
        <v/>
      </c>
      <c r="E24" s="81" t="str">
        <f>IF(Fund_Returns!E24="","",(1+Fund_Returns!E24)/(1+Fund_Returns!$IB24))</f>
        <v/>
      </c>
      <c r="F24" s="81" t="str">
        <f>IF(Fund_Returns!F24="","",(1+Fund_Returns!F24)/(1+Fund_Returns!$IB24))</f>
        <v/>
      </c>
      <c r="G24" s="81" t="str">
        <f>IF(Fund_Returns!G24="","",(1+Fund_Returns!G24)/(1+Fund_Returns!$IB24))</f>
        <v/>
      </c>
      <c r="H24" s="81" t="str">
        <f>IF(Fund_Returns!H24="","",(1+Fund_Returns!H24)/(1+Fund_Returns!$IB24))</f>
        <v/>
      </c>
      <c r="I24" s="81" t="str">
        <f>IF(Fund_Returns!I24="","",(1+Fund_Returns!I24)/(1+Fund_Returns!$IB24))</f>
        <v/>
      </c>
      <c r="J24" s="81">
        <f>IF(Fund_Returns!J24="","",(1+Fund_Returns!J24)/(1+Fund_Returns!$IB24))</f>
        <v>1.0904297000000001</v>
      </c>
      <c r="K24" s="81">
        <f>IF(Fund_Returns!K24="","",(1+Fund_Returns!K24)/(1+Fund_Returns!$IB24))</f>
        <v>1.0765419999999999</v>
      </c>
      <c r="L24" s="81">
        <f>IF(Fund_Returns!L24="","",(1+Fund_Returns!L24)/(1+Fund_Returns!$IB24))</f>
        <v>1.1106484000000001</v>
      </c>
      <c r="M24" s="81" t="str">
        <f>IF(Fund_Returns!M24="","",(1+Fund_Returns!M24)/(1+Fund_Returns!$IB24))</f>
        <v/>
      </c>
      <c r="N24" s="81" t="str">
        <f>IF(Fund_Returns!N24="","",(1+Fund_Returns!N24)/(1+Fund_Returns!$IB24))</f>
        <v/>
      </c>
      <c r="O24" s="81" t="str">
        <f>IF(Fund_Returns!O24="","",(1+Fund_Returns!O24)/(1+Fund_Returns!$IB24))</f>
        <v/>
      </c>
      <c r="P24" s="81" t="str">
        <f>IF(Fund_Returns!P24="","",(1+Fund_Returns!P24)/(1+Fund_Returns!$IB24))</f>
        <v/>
      </c>
      <c r="Q24" s="81" t="str">
        <f>IF(Fund_Returns!Q24="","",(1+Fund_Returns!Q24)/(1+Fund_Returns!$IB24))</f>
        <v/>
      </c>
      <c r="R24" s="81">
        <f>IF(Fund_Returns!R24="","",(1+Fund_Returns!R24)/(1+Fund_Returns!$IB24))</f>
        <v>1.0778901999999999</v>
      </c>
      <c r="S24" s="81">
        <f>IF(Fund_Returns!S24="","",(1+Fund_Returns!S24)/(1+Fund_Returns!$IB24))</f>
        <v>1.1111616114403173</v>
      </c>
    </row>
    <row r="25" spans="1:19" x14ac:dyDescent="0.25">
      <c r="A25" s="82">
        <v>37256</v>
      </c>
      <c r="B25" s="81" t="str">
        <f>IF(Fund_Returns!B25="","",(1+Fund_Returns!B25)/(1+Fund_Returns!$IB25))</f>
        <v/>
      </c>
      <c r="C25" s="81" t="str">
        <f>IF(Fund_Returns!C25="","",(1+Fund_Returns!C25)/(1+Fund_Returns!$IB25))</f>
        <v/>
      </c>
      <c r="D25" s="81" t="str">
        <f>IF(Fund_Returns!D25="","",(1+Fund_Returns!D25)/(1+Fund_Returns!$IB25))</f>
        <v/>
      </c>
      <c r="E25" s="81" t="str">
        <f>IF(Fund_Returns!E25="","",(1+Fund_Returns!E25)/(1+Fund_Returns!$IB25))</f>
        <v/>
      </c>
      <c r="F25" s="81" t="str">
        <f>IF(Fund_Returns!F25="","",(1+Fund_Returns!F25)/(1+Fund_Returns!$IB25))</f>
        <v/>
      </c>
      <c r="G25" s="81" t="str">
        <f>IF(Fund_Returns!G25="","",(1+Fund_Returns!G25)/(1+Fund_Returns!$IB25))</f>
        <v/>
      </c>
      <c r="H25" s="81" t="str">
        <f>IF(Fund_Returns!H25="","",(1+Fund_Returns!H25)/(1+Fund_Returns!$IB25))</f>
        <v/>
      </c>
      <c r="I25" s="81" t="str">
        <f>IF(Fund_Returns!I25="","",(1+Fund_Returns!I25)/(1+Fund_Returns!$IB25))</f>
        <v/>
      </c>
      <c r="J25" s="81">
        <f>IF(Fund_Returns!J25="","",(1+Fund_Returns!J25)/(1+Fund_Returns!$IB25))</f>
        <v>1.0832014999999999</v>
      </c>
      <c r="K25" s="81">
        <f>IF(Fund_Returns!K25="","",(1+Fund_Returns!K25)/(1+Fund_Returns!$IB25))</f>
        <v>1.0718512</v>
      </c>
      <c r="L25" s="81">
        <f>IF(Fund_Returns!L25="","",(1+Fund_Returns!L25)/(1+Fund_Returns!$IB25))</f>
        <v>1.1024817</v>
      </c>
      <c r="M25" s="81" t="str">
        <f>IF(Fund_Returns!M25="","",(1+Fund_Returns!M25)/(1+Fund_Returns!$IB25))</f>
        <v/>
      </c>
      <c r="N25" s="81" t="str">
        <f>IF(Fund_Returns!N25="","",(1+Fund_Returns!N25)/(1+Fund_Returns!$IB25))</f>
        <v/>
      </c>
      <c r="O25" s="81" t="str">
        <f>IF(Fund_Returns!O25="","",(1+Fund_Returns!O25)/(1+Fund_Returns!$IB25))</f>
        <v/>
      </c>
      <c r="P25" s="81" t="str">
        <f>IF(Fund_Returns!P25="","",(1+Fund_Returns!P25)/(1+Fund_Returns!$IB25))</f>
        <v/>
      </c>
      <c r="Q25" s="81" t="str">
        <f>IF(Fund_Returns!Q25="","",(1+Fund_Returns!Q25)/(1+Fund_Returns!$IB25))</f>
        <v/>
      </c>
      <c r="R25" s="81">
        <f>IF(Fund_Returns!R25="","",(1+Fund_Returns!R25)/(1+Fund_Returns!$IB25))</f>
        <v>1.0754186999999999</v>
      </c>
      <c r="S25" s="81">
        <f>IF(Fund_Returns!S25="","",(1+Fund_Returns!S25)/(1+Fund_Returns!$IB25))</f>
        <v>1.1136821857537087</v>
      </c>
    </row>
    <row r="26" spans="1:19" x14ac:dyDescent="0.25">
      <c r="A26" s="83">
        <v>37287</v>
      </c>
      <c r="B26" s="81" t="str">
        <f>IF(Fund_Returns!B26="","",(1+Fund_Returns!B26)/(1+Fund_Returns!$IB26))</f>
        <v/>
      </c>
      <c r="C26" s="81" t="str">
        <f>IF(Fund_Returns!C26="","",(1+Fund_Returns!C26)/(1+Fund_Returns!$IB26))</f>
        <v/>
      </c>
      <c r="D26" s="81" t="str">
        <f>IF(Fund_Returns!D26="","",(1+Fund_Returns!D26)/(1+Fund_Returns!$IB26))</f>
        <v/>
      </c>
      <c r="E26" s="81" t="str">
        <f>IF(Fund_Returns!E26="","",(1+Fund_Returns!E26)/(1+Fund_Returns!$IB26))</f>
        <v/>
      </c>
      <c r="F26" s="81" t="str">
        <f>IF(Fund_Returns!F26="","",(1+Fund_Returns!F26)/(1+Fund_Returns!$IB26))</f>
        <v/>
      </c>
      <c r="G26" s="81" t="str">
        <f>IF(Fund_Returns!G26="","",(1+Fund_Returns!G26)/(1+Fund_Returns!$IB26))</f>
        <v/>
      </c>
      <c r="H26" s="81" t="str">
        <f>IF(Fund_Returns!H26="","",(1+Fund_Returns!H26)/(1+Fund_Returns!$IB26))</f>
        <v/>
      </c>
      <c r="I26" s="81" t="str">
        <f>IF(Fund_Returns!I26="","",(1+Fund_Returns!I26)/(1+Fund_Returns!$IB26))</f>
        <v/>
      </c>
      <c r="J26" s="81">
        <f>IF(Fund_Returns!J26="","",(1+Fund_Returns!J26)/(1+Fund_Returns!$IB26))</f>
        <v>0.97588450000000004</v>
      </c>
      <c r="K26" s="81">
        <f>IF(Fund_Returns!K26="","",(1+Fund_Returns!K26)/(1+Fund_Returns!$IB26))</f>
        <v>0.97712929999999998</v>
      </c>
      <c r="L26" s="81">
        <f>IF(Fund_Returns!L26="","",(1+Fund_Returns!L26)/(1+Fund_Returns!$IB26))</f>
        <v>1.002915</v>
      </c>
      <c r="M26" s="81" t="str">
        <f>IF(Fund_Returns!M26="","",(1+Fund_Returns!M26)/(1+Fund_Returns!$IB26))</f>
        <v/>
      </c>
      <c r="N26" s="81" t="str">
        <f>IF(Fund_Returns!N26="","",(1+Fund_Returns!N26)/(1+Fund_Returns!$IB26))</f>
        <v/>
      </c>
      <c r="O26" s="81" t="str">
        <f>IF(Fund_Returns!O26="","",(1+Fund_Returns!O26)/(1+Fund_Returns!$IB26))</f>
        <v/>
      </c>
      <c r="P26" s="81" t="str">
        <f>IF(Fund_Returns!P26="","",(1+Fund_Returns!P26)/(1+Fund_Returns!$IB26))</f>
        <v/>
      </c>
      <c r="Q26" s="81" t="str">
        <f>IF(Fund_Returns!Q26="","",(1+Fund_Returns!Q26)/(1+Fund_Returns!$IB26))</f>
        <v/>
      </c>
      <c r="R26" s="81">
        <f>IF(Fund_Returns!R26="","",(1+Fund_Returns!R26)/(1+Fund_Returns!$IB26))</f>
        <v>0.97414990000000001</v>
      </c>
      <c r="S26" s="81">
        <f>IF(Fund_Returns!S26="","",(1+Fund_Returns!S26)/(1+Fund_Returns!$IB26))</f>
        <v>0.98959556394073744</v>
      </c>
    </row>
    <row r="27" spans="1:19" x14ac:dyDescent="0.25">
      <c r="A27" s="82">
        <v>37315</v>
      </c>
      <c r="B27" s="81" t="str">
        <f>IF(Fund_Returns!B27="","",(1+Fund_Returns!B27)/(1+Fund_Returns!$IB27))</f>
        <v/>
      </c>
      <c r="C27" s="81" t="str">
        <f>IF(Fund_Returns!C27="","",(1+Fund_Returns!C27)/(1+Fund_Returns!$IB27))</f>
        <v/>
      </c>
      <c r="D27" s="81" t="str">
        <f>IF(Fund_Returns!D27="","",(1+Fund_Returns!D27)/(1+Fund_Returns!$IB27))</f>
        <v/>
      </c>
      <c r="E27" s="81" t="str">
        <f>IF(Fund_Returns!E27="","",(1+Fund_Returns!E27)/(1+Fund_Returns!$IB27))</f>
        <v/>
      </c>
      <c r="F27" s="81" t="str">
        <f>IF(Fund_Returns!F27="","",(1+Fund_Returns!F27)/(1+Fund_Returns!$IB27))</f>
        <v/>
      </c>
      <c r="G27" s="81" t="str">
        <f>IF(Fund_Returns!G27="","",(1+Fund_Returns!G27)/(1+Fund_Returns!$IB27))</f>
        <v/>
      </c>
      <c r="H27" s="81" t="str">
        <f>IF(Fund_Returns!H27="","",(1+Fund_Returns!H27)/(1+Fund_Returns!$IB27))</f>
        <v/>
      </c>
      <c r="I27" s="81" t="str">
        <f>IF(Fund_Returns!I27="","",(1+Fund_Returns!I27)/(1+Fund_Returns!$IB27))</f>
        <v/>
      </c>
      <c r="J27" s="81">
        <f>IF(Fund_Returns!J27="","",(1+Fund_Returns!J27)/(1+Fund_Returns!$IB27))</f>
        <v>1.0152629</v>
      </c>
      <c r="K27" s="81">
        <f>IF(Fund_Returns!K27="","",(1+Fund_Returns!K27)/(1+Fund_Returns!$IB27))</f>
        <v>1.0116581</v>
      </c>
      <c r="L27" s="81">
        <f>IF(Fund_Returns!L27="","",(1+Fund_Returns!L27)/(1+Fund_Returns!$IB27))</f>
        <v>1.0566769</v>
      </c>
      <c r="M27" s="81" t="str">
        <f>IF(Fund_Returns!M27="","",(1+Fund_Returns!M27)/(1+Fund_Returns!$IB27))</f>
        <v/>
      </c>
      <c r="N27" s="81" t="str">
        <f>IF(Fund_Returns!N27="","",(1+Fund_Returns!N27)/(1+Fund_Returns!$IB27))</f>
        <v/>
      </c>
      <c r="O27" s="81" t="str">
        <f>IF(Fund_Returns!O27="","",(1+Fund_Returns!O27)/(1+Fund_Returns!$IB27))</f>
        <v/>
      </c>
      <c r="P27" s="81" t="str">
        <f>IF(Fund_Returns!P27="","",(1+Fund_Returns!P27)/(1+Fund_Returns!$IB27))</f>
        <v/>
      </c>
      <c r="Q27" s="81" t="str">
        <f>IF(Fund_Returns!Q27="","",(1+Fund_Returns!Q27)/(1+Fund_Returns!$IB27))</f>
        <v/>
      </c>
      <c r="R27" s="81">
        <f>IF(Fund_Returns!R27="","",(1+Fund_Returns!R27)/(1+Fund_Returns!$IB27))</f>
        <v>1.0277080000000001</v>
      </c>
      <c r="S27" s="81">
        <f>IF(Fund_Returns!S27="","",(1+Fund_Returns!S27)/(1+Fund_Returns!$IB27))</f>
        <v>1.0533220556156644</v>
      </c>
    </row>
    <row r="28" spans="1:19" x14ac:dyDescent="0.25">
      <c r="A28" s="82">
        <v>37346</v>
      </c>
      <c r="B28" s="81" t="str">
        <f>IF(Fund_Returns!B28="","",(1+Fund_Returns!B28)/(1+Fund_Returns!$IB28))</f>
        <v/>
      </c>
      <c r="C28" s="81" t="str">
        <f>IF(Fund_Returns!C28="","",(1+Fund_Returns!C28)/(1+Fund_Returns!$IB28))</f>
        <v/>
      </c>
      <c r="D28" s="81" t="str">
        <f>IF(Fund_Returns!D28="","",(1+Fund_Returns!D28)/(1+Fund_Returns!$IB28))</f>
        <v/>
      </c>
      <c r="E28" s="81" t="str">
        <f>IF(Fund_Returns!E28="","",(1+Fund_Returns!E28)/(1+Fund_Returns!$IB28))</f>
        <v/>
      </c>
      <c r="F28" s="81" t="str">
        <f>IF(Fund_Returns!F28="","",(1+Fund_Returns!F28)/(1+Fund_Returns!$IB28))</f>
        <v/>
      </c>
      <c r="G28" s="81" t="str">
        <f>IF(Fund_Returns!G28="","",(1+Fund_Returns!G28)/(1+Fund_Returns!$IB28))</f>
        <v/>
      </c>
      <c r="H28" s="81" t="str">
        <f>IF(Fund_Returns!H28="","",(1+Fund_Returns!H28)/(1+Fund_Returns!$IB28))</f>
        <v/>
      </c>
      <c r="I28" s="81" t="str">
        <f>IF(Fund_Returns!I28="","",(1+Fund_Returns!I28)/(1+Fund_Returns!$IB28))</f>
        <v/>
      </c>
      <c r="J28" s="81">
        <f>IF(Fund_Returns!J28="","",(1+Fund_Returns!J28)/(1+Fund_Returns!$IB28))</f>
        <v>1.0074114999999999</v>
      </c>
      <c r="K28" s="81">
        <f>IF(Fund_Returns!K28="","",(1+Fund_Returns!K28)/(1+Fund_Returns!$IB28))</f>
        <v>1.007978</v>
      </c>
      <c r="L28" s="81">
        <f>IF(Fund_Returns!L28="","",(1+Fund_Returns!L28)/(1+Fund_Returns!$IB28))</f>
        <v>1.0191015000000001</v>
      </c>
      <c r="M28" s="81" t="str">
        <f>IF(Fund_Returns!M28="","",(1+Fund_Returns!M28)/(1+Fund_Returns!$IB28))</f>
        <v/>
      </c>
      <c r="N28" s="81" t="str">
        <f>IF(Fund_Returns!N28="","",(1+Fund_Returns!N28)/(1+Fund_Returns!$IB28))</f>
        <v/>
      </c>
      <c r="O28" s="81" t="str">
        <f>IF(Fund_Returns!O28="","",(1+Fund_Returns!O28)/(1+Fund_Returns!$IB28))</f>
        <v/>
      </c>
      <c r="P28" s="81" t="str">
        <f>IF(Fund_Returns!P28="","",(1+Fund_Returns!P28)/(1+Fund_Returns!$IB28))</f>
        <v/>
      </c>
      <c r="Q28" s="81" t="str">
        <f>IF(Fund_Returns!Q28="","",(1+Fund_Returns!Q28)/(1+Fund_Returns!$IB28))</f>
        <v/>
      </c>
      <c r="R28" s="81">
        <f>IF(Fund_Returns!R28="","",(1+Fund_Returns!R28)/(1+Fund_Returns!$IB28))</f>
        <v>1.0150688000000001</v>
      </c>
      <c r="S28" s="81">
        <f>IF(Fund_Returns!S28="","",(1+Fund_Returns!S28)/(1+Fund_Returns!$IB28))</f>
        <v>1.0192961437113426</v>
      </c>
    </row>
    <row r="29" spans="1:19" x14ac:dyDescent="0.25">
      <c r="A29" s="82">
        <v>37376</v>
      </c>
      <c r="B29" s="81" t="str">
        <f>IF(Fund_Returns!B29="","",(1+Fund_Returns!B29)/(1+Fund_Returns!$IB29))</f>
        <v/>
      </c>
      <c r="C29" s="81" t="str">
        <f>IF(Fund_Returns!C29="","",(1+Fund_Returns!C29)/(1+Fund_Returns!$IB29))</f>
        <v/>
      </c>
      <c r="D29" s="81" t="str">
        <f>IF(Fund_Returns!D29="","",(1+Fund_Returns!D29)/(1+Fund_Returns!$IB29))</f>
        <v/>
      </c>
      <c r="E29" s="81" t="str">
        <f>IF(Fund_Returns!E29="","",(1+Fund_Returns!E29)/(1+Fund_Returns!$IB29))</f>
        <v/>
      </c>
      <c r="F29" s="81" t="str">
        <f>IF(Fund_Returns!F29="","",(1+Fund_Returns!F29)/(1+Fund_Returns!$IB29))</f>
        <v/>
      </c>
      <c r="G29" s="81" t="str">
        <f>IF(Fund_Returns!G29="","",(1+Fund_Returns!G29)/(1+Fund_Returns!$IB29))</f>
        <v/>
      </c>
      <c r="H29" s="81" t="str">
        <f>IF(Fund_Returns!H29="","",(1+Fund_Returns!H29)/(1+Fund_Returns!$IB29))</f>
        <v/>
      </c>
      <c r="I29" s="81" t="str">
        <f>IF(Fund_Returns!I29="","",(1+Fund_Returns!I29)/(1+Fund_Returns!$IB29))</f>
        <v/>
      </c>
      <c r="J29" s="81">
        <f>IF(Fund_Returns!J29="","",(1+Fund_Returns!J29)/(1+Fund_Returns!$IB29))</f>
        <v>1.0390870999999999</v>
      </c>
      <c r="K29" s="81">
        <f>IF(Fund_Returns!K29="","",(1+Fund_Returns!K29)/(1+Fund_Returns!$IB29))</f>
        <v>1.0388447000000001</v>
      </c>
      <c r="L29" s="81">
        <f>IF(Fund_Returns!L29="","",(1+Fund_Returns!L29)/(1+Fund_Returns!$IB29))</f>
        <v>0.99443979999999998</v>
      </c>
      <c r="M29" s="81" t="str">
        <f>IF(Fund_Returns!M29="","",(1+Fund_Returns!M29)/(1+Fund_Returns!$IB29))</f>
        <v/>
      </c>
      <c r="N29" s="81" t="str">
        <f>IF(Fund_Returns!N29="","",(1+Fund_Returns!N29)/(1+Fund_Returns!$IB29))</f>
        <v/>
      </c>
      <c r="O29" s="81" t="str">
        <f>IF(Fund_Returns!O29="","",(1+Fund_Returns!O29)/(1+Fund_Returns!$IB29))</f>
        <v/>
      </c>
      <c r="P29" s="81" t="str">
        <f>IF(Fund_Returns!P29="","",(1+Fund_Returns!P29)/(1+Fund_Returns!$IB29))</f>
        <v/>
      </c>
      <c r="Q29" s="81" t="str">
        <f>IF(Fund_Returns!Q29="","",(1+Fund_Returns!Q29)/(1+Fund_Returns!$IB29))</f>
        <v/>
      </c>
      <c r="R29" s="81">
        <f>IF(Fund_Returns!R29="","",(1+Fund_Returns!R29)/(1+Fund_Returns!$IB29))</f>
        <v>1.0407139000000001</v>
      </c>
      <c r="S29" s="81">
        <f>IF(Fund_Returns!S29="","",(1+Fund_Returns!S29)/(1+Fund_Returns!$IB29))</f>
        <v>1.0035226057908462</v>
      </c>
    </row>
    <row r="30" spans="1:19" x14ac:dyDescent="0.25">
      <c r="A30" s="82">
        <v>37407</v>
      </c>
      <c r="B30" s="81" t="str">
        <f>IF(Fund_Returns!B30="","",(1+Fund_Returns!B30)/(1+Fund_Returns!$IB30))</f>
        <v/>
      </c>
      <c r="C30" s="81" t="str">
        <f>IF(Fund_Returns!C30="","",(1+Fund_Returns!C30)/(1+Fund_Returns!$IB30))</f>
        <v/>
      </c>
      <c r="D30" s="81" t="str">
        <f>IF(Fund_Returns!D30="","",(1+Fund_Returns!D30)/(1+Fund_Returns!$IB30))</f>
        <v/>
      </c>
      <c r="E30" s="81" t="str">
        <f>IF(Fund_Returns!E30="","",(1+Fund_Returns!E30)/(1+Fund_Returns!$IB30))</f>
        <v/>
      </c>
      <c r="F30" s="81" t="str">
        <f>IF(Fund_Returns!F30="","",(1+Fund_Returns!F30)/(1+Fund_Returns!$IB30))</f>
        <v/>
      </c>
      <c r="G30" s="81" t="str">
        <f>IF(Fund_Returns!G30="","",(1+Fund_Returns!G30)/(1+Fund_Returns!$IB30))</f>
        <v/>
      </c>
      <c r="H30" s="81" t="str">
        <f>IF(Fund_Returns!H30="","",(1+Fund_Returns!H30)/(1+Fund_Returns!$IB30))</f>
        <v/>
      </c>
      <c r="I30" s="81" t="str">
        <f>IF(Fund_Returns!I30="","",(1+Fund_Returns!I30)/(1+Fund_Returns!$IB30))</f>
        <v/>
      </c>
      <c r="J30" s="81">
        <f>IF(Fund_Returns!J30="","",(1+Fund_Returns!J30)/(1+Fund_Returns!$IB30))</f>
        <v>1.0153840000000001</v>
      </c>
      <c r="K30" s="81">
        <f>IF(Fund_Returns!K30="","",(1+Fund_Returns!K30)/(1+Fund_Returns!$IB30))</f>
        <v>1.0105561000000001</v>
      </c>
      <c r="L30" s="81">
        <f>IF(Fund_Returns!L30="","",(1+Fund_Returns!L30)/(1+Fund_Returns!$IB30))</f>
        <v>0.99916210000000005</v>
      </c>
      <c r="M30" s="81" t="str">
        <f>IF(Fund_Returns!M30="","",(1+Fund_Returns!M30)/(1+Fund_Returns!$IB30))</f>
        <v/>
      </c>
      <c r="N30" s="81" t="str">
        <f>IF(Fund_Returns!N30="","",(1+Fund_Returns!N30)/(1+Fund_Returns!$IB30))</f>
        <v/>
      </c>
      <c r="O30" s="81" t="str">
        <f>IF(Fund_Returns!O30="","",(1+Fund_Returns!O30)/(1+Fund_Returns!$IB30))</f>
        <v/>
      </c>
      <c r="P30" s="81" t="str">
        <f>IF(Fund_Returns!P30="","",(1+Fund_Returns!P30)/(1+Fund_Returns!$IB30))</f>
        <v/>
      </c>
      <c r="Q30" s="81" t="str">
        <f>IF(Fund_Returns!Q30="","",(1+Fund_Returns!Q30)/(1+Fund_Returns!$IB30))</f>
        <v/>
      </c>
      <c r="R30" s="81">
        <f>IF(Fund_Returns!R30="","",(1+Fund_Returns!R30)/(1+Fund_Returns!$IB30))</f>
        <v>1.0149125999999999</v>
      </c>
      <c r="S30" s="81">
        <f>IF(Fund_Returns!S30="","",(1+Fund_Returns!S30)/(1+Fund_Returns!$IB30))</f>
        <v>1.0177155770968525</v>
      </c>
    </row>
    <row r="31" spans="1:19" x14ac:dyDescent="0.25">
      <c r="A31" s="82">
        <v>37437</v>
      </c>
      <c r="B31" s="81" t="str">
        <f>IF(Fund_Returns!B31="","",(1+Fund_Returns!B31)/(1+Fund_Returns!$IB31))</f>
        <v/>
      </c>
      <c r="C31" s="81" t="str">
        <f>IF(Fund_Returns!C31="","",(1+Fund_Returns!C31)/(1+Fund_Returns!$IB31))</f>
        <v/>
      </c>
      <c r="D31" s="81" t="str">
        <f>IF(Fund_Returns!D31="","",(1+Fund_Returns!D31)/(1+Fund_Returns!$IB31))</f>
        <v/>
      </c>
      <c r="E31" s="81" t="str">
        <f>IF(Fund_Returns!E31="","",(1+Fund_Returns!E31)/(1+Fund_Returns!$IB31))</f>
        <v/>
      </c>
      <c r="F31" s="81" t="str">
        <f>IF(Fund_Returns!F31="","",(1+Fund_Returns!F31)/(1+Fund_Returns!$IB31))</f>
        <v/>
      </c>
      <c r="G31" s="81" t="str">
        <f>IF(Fund_Returns!G31="","",(1+Fund_Returns!G31)/(1+Fund_Returns!$IB31))</f>
        <v/>
      </c>
      <c r="H31" s="81" t="str">
        <f>IF(Fund_Returns!H31="","",(1+Fund_Returns!H31)/(1+Fund_Returns!$IB31))</f>
        <v/>
      </c>
      <c r="I31" s="81" t="str">
        <f>IF(Fund_Returns!I31="","",(1+Fund_Returns!I31)/(1+Fund_Returns!$IB31))</f>
        <v/>
      </c>
      <c r="J31" s="81">
        <f>IF(Fund_Returns!J31="","",(1+Fund_Returns!J31)/(1+Fund_Returns!$IB31))</f>
        <v>0.94929660000000005</v>
      </c>
      <c r="K31" s="81">
        <f>IF(Fund_Returns!K31="","",(1+Fund_Returns!K31)/(1+Fund_Returns!$IB31))</f>
        <v>0.9521868</v>
      </c>
      <c r="L31" s="81">
        <f>IF(Fund_Returns!L31="","",(1+Fund_Returns!L31)/(1+Fund_Returns!$IB31))</f>
        <v>0.95463900000000002</v>
      </c>
      <c r="M31" s="81" t="str">
        <f>IF(Fund_Returns!M31="","",(1+Fund_Returns!M31)/(1+Fund_Returns!$IB31))</f>
        <v/>
      </c>
      <c r="N31" s="81" t="str">
        <f>IF(Fund_Returns!N31="","",(1+Fund_Returns!N31)/(1+Fund_Returns!$IB31))</f>
        <v/>
      </c>
      <c r="O31" s="81" t="str">
        <f>IF(Fund_Returns!O31="","",(1+Fund_Returns!O31)/(1+Fund_Returns!$IB31))</f>
        <v/>
      </c>
      <c r="P31" s="81" t="str">
        <f>IF(Fund_Returns!P31="","",(1+Fund_Returns!P31)/(1+Fund_Returns!$IB31))</f>
        <v/>
      </c>
      <c r="Q31" s="81" t="str">
        <f>IF(Fund_Returns!Q31="","",(1+Fund_Returns!Q31)/(1+Fund_Returns!$IB31))</f>
        <v/>
      </c>
      <c r="R31" s="81">
        <f>IF(Fund_Returns!R31="","",(1+Fund_Returns!R31)/(1+Fund_Returns!$IB31))</f>
        <v>0.96161240000000003</v>
      </c>
      <c r="S31" s="81">
        <f>IF(Fund_Returns!S31="","",(1+Fund_Returns!S31)/(1+Fund_Returns!$IB31))</f>
        <v>0.95293268836174583</v>
      </c>
    </row>
    <row r="32" spans="1:19" x14ac:dyDescent="0.25">
      <c r="A32" s="82">
        <v>37468</v>
      </c>
      <c r="B32" s="81" t="str">
        <f>IF(Fund_Returns!B32="","",(1+Fund_Returns!B32)/(1+Fund_Returns!$IB32))</f>
        <v/>
      </c>
      <c r="C32" s="81" t="str">
        <f>IF(Fund_Returns!C32="","",(1+Fund_Returns!C32)/(1+Fund_Returns!$IB32))</f>
        <v/>
      </c>
      <c r="D32" s="81" t="str">
        <f>IF(Fund_Returns!D32="","",(1+Fund_Returns!D32)/(1+Fund_Returns!$IB32))</f>
        <v/>
      </c>
      <c r="E32" s="81" t="str">
        <f>IF(Fund_Returns!E32="","",(1+Fund_Returns!E32)/(1+Fund_Returns!$IB32))</f>
        <v/>
      </c>
      <c r="F32" s="81" t="str">
        <f>IF(Fund_Returns!F32="","",(1+Fund_Returns!F32)/(1+Fund_Returns!$IB32))</f>
        <v/>
      </c>
      <c r="G32" s="81" t="str">
        <f>IF(Fund_Returns!G32="","",(1+Fund_Returns!G32)/(1+Fund_Returns!$IB32))</f>
        <v/>
      </c>
      <c r="H32" s="81" t="str">
        <f>IF(Fund_Returns!H32="","",(1+Fund_Returns!H32)/(1+Fund_Returns!$IB32))</f>
        <v/>
      </c>
      <c r="I32" s="81" t="str">
        <f>IF(Fund_Returns!I32="","",(1+Fund_Returns!I32)/(1+Fund_Returns!$IB32))</f>
        <v/>
      </c>
      <c r="J32" s="81">
        <f>IF(Fund_Returns!J32="","",(1+Fund_Returns!J32)/(1+Fund_Returns!$IB32))</f>
        <v>0.91255699999999995</v>
      </c>
      <c r="K32" s="81">
        <f>IF(Fund_Returns!K32="","",(1+Fund_Returns!K32)/(1+Fund_Returns!$IB32))</f>
        <v>0.93560469999999996</v>
      </c>
      <c r="L32" s="81">
        <f>IF(Fund_Returns!L32="","",(1+Fund_Returns!L32)/(1+Fund_Returns!$IB32))</f>
        <v>0.90097430000000001</v>
      </c>
      <c r="M32" s="81" t="str">
        <f>IF(Fund_Returns!M32="","",(1+Fund_Returns!M32)/(1+Fund_Returns!$IB32))</f>
        <v/>
      </c>
      <c r="N32" s="81" t="str">
        <f>IF(Fund_Returns!N32="","",(1+Fund_Returns!N32)/(1+Fund_Returns!$IB32))</f>
        <v/>
      </c>
      <c r="O32" s="81" t="str">
        <f>IF(Fund_Returns!O32="","",(1+Fund_Returns!O32)/(1+Fund_Returns!$IB32))</f>
        <v/>
      </c>
      <c r="P32" s="81" t="str">
        <f>IF(Fund_Returns!P32="","",(1+Fund_Returns!P32)/(1+Fund_Returns!$IB32))</f>
        <v/>
      </c>
      <c r="Q32" s="81" t="str">
        <f>IF(Fund_Returns!Q32="","",(1+Fund_Returns!Q32)/(1+Fund_Returns!$IB32))</f>
        <v/>
      </c>
      <c r="R32" s="81">
        <f>IF(Fund_Returns!R32="","",(1+Fund_Returns!R32)/(1+Fund_Returns!$IB32))</f>
        <v>0.89824000000000004</v>
      </c>
      <c r="S32" s="81">
        <f>IF(Fund_Returns!S32="","",(1+Fund_Returns!S32)/(1+Fund_Returns!$IB32))</f>
        <v>0.86862456557813328</v>
      </c>
    </row>
    <row r="33" spans="1:19" x14ac:dyDescent="0.25">
      <c r="A33" s="82">
        <v>37499</v>
      </c>
      <c r="B33" s="81" t="str">
        <f>IF(Fund_Returns!B33="","",(1+Fund_Returns!B33)/(1+Fund_Returns!$IB33))</f>
        <v/>
      </c>
      <c r="C33" s="81" t="str">
        <f>IF(Fund_Returns!C33="","",(1+Fund_Returns!C33)/(1+Fund_Returns!$IB33))</f>
        <v/>
      </c>
      <c r="D33" s="81" t="str">
        <f>IF(Fund_Returns!D33="","",(1+Fund_Returns!D33)/(1+Fund_Returns!$IB33))</f>
        <v/>
      </c>
      <c r="E33" s="81" t="str">
        <f>IF(Fund_Returns!E33="","",(1+Fund_Returns!E33)/(1+Fund_Returns!$IB33))</f>
        <v/>
      </c>
      <c r="F33" s="81" t="str">
        <f>IF(Fund_Returns!F33="","",(1+Fund_Returns!F33)/(1+Fund_Returns!$IB33))</f>
        <v/>
      </c>
      <c r="G33" s="81" t="str">
        <f>IF(Fund_Returns!G33="","",(1+Fund_Returns!G33)/(1+Fund_Returns!$IB33))</f>
        <v/>
      </c>
      <c r="H33" s="81" t="str">
        <f>IF(Fund_Returns!H33="","",(1+Fund_Returns!H33)/(1+Fund_Returns!$IB33))</f>
        <v/>
      </c>
      <c r="I33" s="81" t="str">
        <f>IF(Fund_Returns!I33="","",(1+Fund_Returns!I33)/(1+Fund_Returns!$IB33))</f>
        <v/>
      </c>
      <c r="J33" s="81">
        <f>IF(Fund_Returns!J33="","",(1+Fund_Returns!J33)/(1+Fund_Returns!$IB33))</f>
        <v>1.0273447</v>
      </c>
      <c r="K33" s="81">
        <f>IF(Fund_Returns!K33="","",(1+Fund_Returns!K33)/(1+Fund_Returns!$IB33))</f>
        <v>1.0285032999999999</v>
      </c>
      <c r="L33" s="81">
        <f>IF(Fund_Returns!L33="","",(1+Fund_Returns!L33)/(1+Fund_Returns!$IB33))</f>
        <v>1.0310229</v>
      </c>
      <c r="M33" s="81" t="str">
        <f>IF(Fund_Returns!M33="","",(1+Fund_Returns!M33)/(1+Fund_Returns!$IB33))</f>
        <v/>
      </c>
      <c r="N33" s="81" t="str">
        <f>IF(Fund_Returns!N33="","",(1+Fund_Returns!N33)/(1+Fund_Returns!$IB33))</f>
        <v/>
      </c>
      <c r="O33" s="81" t="str">
        <f>IF(Fund_Returns!O33="","",(1+Fund_Returns!O33)/(1+Fund_Returns!$IB33))</f>
        <v/>
      </c>
      <c r="P33" s="81" t="str">
        <f>IF(Fund_Returns!P33="","",(1+Fund_Returns!P33)/(1+Fund_Returns!$IB33))</f>
        <v/>
      </c>
      <c r="Q33" s="81" t="str">
        <f>IF(Fund_Returns!Q33="","",(1+Fund_Returns!Q33)/(1+Fund_Returns!$IB33))</f>
        <v/>
      </c>
      <c r="R33" s="81">
        <f>IF(Fund_Returns!R33="","",(1+Fund_Returns!R33)/(1+Fund_Returns!$IB33))</f>
        <v>1.0372284000000001</v>
      </c>
      <c r="S33" s="81">
        <f>IF(Fund_Returns!S33="","",(1+Fund_Returns!S33)/(1+Fund_Returns!$IB33))</f>
        <v>1.051051917000084</v>
      </c>
    </row>
    <row r="34" spans="1:19" x14ac:dyDescent="0.25">
      <c r="A34" s="82">
        <v>37529</v>
      </c>
      <c r="B34" s="81" t="str">
        <f>IF(Fund_Returns!B34="","",(1+Fund_Returns!B34)/(1+Fund_Returns!$IB34))</f>
        <v/>
      </c>
      <c r="C34" s="81" t="str">
        <f>IF(Fund_Returns!C34="","",(1+Fund_Returns!C34)/(1+Fund_Returns!$IB34))</f>
        <v/>
      </c>
      <c r="D34" s="81" t="str">
        <f>IF(Fund_Returns!D34="","",(1+Fund_Returns!D34)/(1+Fund_Returns!$IB34))</f>
        <v/>
      </c>
      <c r="E34" s="81" t="str">
        <f>IF(Fund_Returns!E34="","",(1+Fund_Returns!E34)/(1+Fund_Returns!$IB34))</f>
        <v/>
      </c>
      <c r="F34" s="81" t="str">
        <f>IF(Fund_Returns!F34="","",(1+Fund_Returns!F34)/(1+Fund_Returns!$IB34))</f>
        <v/>
      </c>
      <c r="G34" s="81" t="str">
        <f>IF(Fund_Returns!G34="","",(1+Fund_Returns!G34)/(1+Fund_Returns!$IB34))</f>
        <v/>
      </c>
      <c r="H34" s="81" t="str">
        <f>IF(Fund_Returns!H34="","",(1+Fund_Returns!H34)/(1+Fund_Returns!$IB34))</f>
        <v/>
      </c>
      <c r="I34" s="81" t="str">
        <f>IF(Fund_Returns!I34="","",(1+Fund_Returns!I34)/(1+Fund_Returns!$IB34))</f>
        <v/>
      </c>
      <c r="J34" s="81">
        <f>IF(Fund_Returns!J34="","",(1+Fund_Returns!J34)/(1+Fund_Returns!$IB34))</f>
        <v>1.0065754</v>
      </c>
      <c r="K34" s="81">
        <f>IF(Fund_Returns!K34="","",(1+Fund_Returns!K34)/(1+Fund_Returns!$IB34))</f>
        <v>1.0058393000000001</v>
      </c>
      <c r="L34" s="81">
        <f>IF(Fund_Returns!L34="","",(1+Fund_Returns!L34)/(1+Fund_Returns!$IB34))</f>
        <v>0.98100069999999995</v>
      </c>
      <c r="M34" s="81" t="str">
        <f>IF(Fund_Returns!M34="","",(1+Fund_Returns!M34)/(1+Fund_Returns!$IB34))</f>
        <v/>
      </c>
      <c r="N34" s="81" t="str">
        <f>IF(Fund_Returns!N34="","",(1+Fund_Returns!N34)/(1+Fund_Returns!$IB34))</f>
        <v/>
      </c>
      <c r="O34" s="81" t="str">
        <f>IF(Fund_Returns!O34="","",(1+Fund_Returns!O34)/(1+Fund_Returns!$IB34))</f>
        <v/>
      </c>
      <c r="P34" s="81" t="str">
        <f>IF(Fund_Returns!P34="","",(1+Fund_Returns!P34)/(1+Fund_Returns!$IB34))</f>
        <v/>
      </c>
      <c r="Q34" s="81" t="str">
        <f>IF(Fund_Returns!Q34="","",(1+Fund_Returns!Q34)/(1+Fund_Returns!$IB34))</f>
        <v/>
      </c>
      <c r="R34" s="81">
        <f>IF(Fund_Returns!R34="","",(1+Fund_Returns!R34)/(1+Fund_Returns!$IB34))</f>
        <v>0.98222569999999998</v>
      </c>
      <c r="S34" s="81">
        <f>IF(Fund_Returns!S34="","",(1+Fund_Returns!S34)/(1+Fund_Returns!$IB34))</f>
        <v>0.98457897985779286</v>
      </c>
    </row>
    <row r="35" spans="1:19" x14ac:dyDescent="0.25">
      <c r="A35" s="82">
        <v>37560</v>
      </c>
      <c r="B35" s="81" t="str">
        <f>IF(Fund_Returns!B35="","",(1+Fund_Returns!B35)/(1+Fund_Returns!$IB35))</f>
        <v/>
      </c>
      <c r="C35" s="81" t="str">
        <f>IF(Fund_Returns!C35="","",(1+Fund_Returns!C35)/(1+Fund_Returns!$IB35))</f>
        <v/>
      </c>
      <c r="D35" s="81" t="str">
        <f>IF(Fund_Returns!D35="","",(1+Fund_Returns!D35)/(1+Fund_Returns!$IB35))</f>
        <v/>
      </c>
      <c r="E35" s="81" t="str">
        <f>IF(Fund_Returns!E35="","",(1+Fund_Returns!E35)/(1+Fund_Returns!$IB35))</f>
        <v/>
      </c>
      <c r="F35" s="81" t="str">
        <f>IF(Fund_Returns!F35="","",(1+Fund_Returns!F35)/(1+Fund_Returns!$IB35))</f>
        <v/>
      </c>
      <c r="G35" s="81" t="str">
        <f>IF(Fund_Returns!G35="","",(1+Fund_Returns!G35)/(1+Fund_Returns!$IB35))</f>
        <v/>
      </c>
      <c r="H35" s="81" t="str">
        <f>IF(Fund_Returns!H35="","",(1+Fund_Returns!H35)/(1+Fund_Returns!$IB35))</f>
        <v/>
      </c>
      <c r="I35" s="81" t="str">
        <f>IF(Fund_Returns!I35="","",(1+Fund_Returns!I35)/(1+Fund_Returns!$IB35))</f>
        <v/>
      </c>
      <c r="J35" s="81">
        <f>IF(Fund_Returns!J35="","",(1+Fund_Returns!J35)/(1+Fund_Returns!$IB35))</f>
        <v>1.0043032000000001</v>
      </c>
      <c r="K35" s="81">
        <f>IF(Fund_Returns!K35="","",(1+Fund_Returns!K35)/(1+Fund_Returns!$IB35))</f>
        <v>1.0234163000000001</v>
      </c>
      <c r="L35" s="81">
        <f>IF(Fund_Returns!L35="","",(1+Fund_Returns!L35)/(1+Fund_Returns!$IB35))</f>
        <v>0.98513740000000005</v>
      </c>
      <c r="M35" s="81" t="str">
        <f>IF(Fund_Returns!M35="","",(1+Fund_Returns!M35)/(1+Fund_Returns!$IB35))</f>
        <v/>
      </c>
      <c r="N35" s="81" t="str">
        <f>IF(Fund_Returns!N35="","",(1+Fund_Returns!N35)/(1+Fund_Returns!$IB35))</f>
        <v/>
      </c>
      <c r="O35" s="81" t="str">
        <f>IF(Fund_Returns!O35="","",(1+Fund_Returns!O35)/(1+Fund_Returns!$IB35))</f>
        <v/>
      </c>
      <c r="P35" s="81" t="str">
        <f>IF(Fund_Returns!P35="","",(1+Fund_Returns!P35)/(1+Fund_Returns!$IB35))</f>
        <v/>
      </c>
      <c r="Q35" s="81" t="str">
        <f>IF(Fund_Returns!Q35="","",(1+Fund_Returns!Q35)/(1+Fund_Returns!$IB35))</f>
        <v/>
      </c>
      <c r="R35" s="81">
        <f>IF(Fund_Returns!R35="","",(1+Fund_Returns!R35)/(1+Fund_Returns!$IB35))</f>
        <v>1.0087107</v>
      </c>
      <c r="S35" s="81">
        <f>IF(Fund_Returns!S35="","",(1+Fund_Returns!S35)/(1+Fund_Returns!$IB35))</f>
        <v>0.99399737602897986</v>
      </c>
    </row>
    <row r="36" spans="1:19" x14ac:dyDescent="0.25">
      <c r="A36" s="82">
        <v>37590</v>
      </c>
      <c r="B36" s="81" t="str">
        <f>IF(Fund_Returns!B36="","",(1+Fund_Returns!B36)/(1+Fund_Returns!$IB36))</f>
        <v/>
      </c>
      <c r="C36" s="81" t="str">
        <f>IF(Fund_Returns!C36="","",(1+Fund_Returns!C36)/(1+Fund_Returns!$IB36))</f>
        <v/>
      </c>
      <c r="D36" s="81" t="str">
        <f>IF(Fund_Returns!D36="","",(1+Fund_Returns!D36)/(1+Fund_Returns!$IB36))</f>
        <v/>
      </c>
      <c r="E36" s="81" t="str">
        <f>IF(Fund_Returns!E36="","",(1+Fund_Returns!E36)/(1+Fund_Returns!$IB36))</f>
        <v/>
      </c>
      <c r="F36" s="81" t="str">
        <f>IF(Fund_Returns!F36="","",(1+Fund_Returns!F36)/(1+Fund_Returns!$IB36))</f>
        <v/>
      </c>
      <c r="G36" s="81" t="str">
        <f>IF(Fund_Returns!G36="","",(1+Fund_Returns!G36)/(1+Fund_Returns!$IB36))</f>
        <v/>
      </c>
      <c r="H36" s="81" t="str">
        <f>IF(Fund_Returns!H36="","",(1+Fund_Returns!H36)/(1+Fund_Returns!$IB36))</f>
        <v/>
      </c>
      <c r="I36" s="81" t="str">
        <f>IF(Fund_Returns!I36="","",(1+Fund_Returns!I36)/(1+Fund_Returns!$IB36))</f>
        <v/>
      </c>
      <c r="J36" s="81">
        <f>IF(Fund_Returns!J36="","",(1+Fund_Returns!J36)/(1+Fund_Returns!$IB36))</f>
        <v>1.0344952000000001</v>
      </c>
      <c r="K36" s="81">
        <f>IF(Fund_Returns!K36="","",(1+Fund_Returns!K36)/(1+Fund_Returns!$IB36))</f>
        <v>1.0329173</v>
      </c>
      <c r="L36" s="81">
        <f>IF(Fund_Returns!L36="","",(1+Fund_Returns!L36)/(1+Fund_Returns!$IB36))</f>
        <v>1.0140233000000001</v>
      </c>
      <c r="M36" s="81" t="str">
        <f>IF(Fund_Returns!M36="","",(1+Fund_Returns!M36)/(1+Fund_Returns!$IB36))</f>
        <v/>
      </c>
      <c r="N36" s="81" t="str">
        <f>IF(Fund_Returns!N36="","",(1+Fund_Returns!N36)/(1+Fund_Returns!$IB36))</f>
        <v/>
      </c>
      <c r="O36" s="81" t="str">
        <f>IF(Fund_Returns!O36="","",(1+Fund_Returns!O36)/(1+Fund_Returns!$IB36))</f>
        <v/>
      </c>
      <c r="P36" s="81" t="str">
        <f>IF(Fund_Returns!P36="","",(1+Fund_Returns!P36)/(1+Fund_Returns!$IB36))</f>
        <v/>
      </c>
      <c r="Q36" s="81" t="str">
        <f>IF(Fund_Returns!Q36="","",(1+Fund_Returns!Q36)/(1+Fund_Returns!$IB36))</f>
        <v/>
      </c>
      <c r="R36" s="81">
        <f>IF(Fund_Returns!R36="","",(1+Fund_Returns!R36)/(1+Fund_Returns!$IB36))</f>
        <v>1.0398592</v>
      </c>
      <c r="S36" s="81">
        <f>IF(Fund_Returns!S36="","",(1+Fund_Returns!S36)/(1+Fund_Returns!$IB36))</f>
        <v>1.0215273559781339</v>
      </c>
    </row>
    <row r="37" spans="1:19" x14ac:dyDescent="0.25">
      <c r="A37" s="82">
        <v>37621</v>
      </c>
      <c r="B37" s="81" t="str">
        <f>IF(Fund_Returns!B37="","",(1+Fund_Returns!B37)/(1+Fund_Returns!$IB37))</f>
        <v/>
      </c>
      <c r="C37" s="81" t="str">
        <f>IF(Fund_Returns!C37="","",(1+Fund_Returns!C37)/(1+Fund_Returns!$IB37))</f>
        <v/>
      </c>
      <c r="D37" s="81" t="str">
        <f>IF(Fund_Returns!D37="","",(1+Fund_Returns!D37)/(1+Fund_Returns!$IB37))</f>
        <v/>
      </c>
      <c r="E37" s="81" t="str">
        <f>IF(Fund_Returns!E37="","",(1+Fund_Returns!E37)/(1+Fund_Returns!$IB37))</f>
        <v/>
      </c>
      <c r="F37" s="81" t="str">
        <f>IF(Fund_Returns!F37="","",(1+Fund_Returns!F37)/(1+Fund_Returns!$IB37))</f>
        <v/>
      </c>
      <c r="G37" s="81" t="str">
        <f>IF(Fund_Returns!G37="","",(1+Fund_Returns!G37)/(1+Fund_Returns!$IB37))</f>
        <v/>
      </c>
      <c r="H37" s="81" t="str">
        <f>IF(Fund_Returns!H37="","",(1+Fund_Returns!H37)/(1+Fund_Returns!$IB37))</f>
        <v/>
      </c>
      <c r="I37" s="81" t="str">
        <f>IF(Fund_Returns!I37="","",(1+Fund_Returns!I37)/(1+Fund_Returns!$IB37))</f>
        <v/>
      </c>
      <c r="J37" s="81">
        <f>IF(Fund_Returns!J37="","",(1+Fund_Returns!J37)/(1+Fund_Returns!$IB37))</f>
        <v>0.97221250000000003</v>
      </c>
      <c r="K37" s="81">
        <f>IF(Fund_Returns!K37="","",(1+Fund_Returns!K37)/(1+Fund_Returns!$IB37))</f>
        <v>0.99413410000000002</v>
      </c>
      <c r="L37" s="81">
        <f>IF(Fund_Returns!L37="","",(1+Fund_Returns!L37)/(1+Fund_Returns!$IB37))</f>
        <v>0.97492860000000003</v>
      </c>
      <c r="M37" s="81" t="str">
        <f>IF(Fund_Returns!M37="","",(1+Fund_Returns!M37)/(1+Fund_Returns!$IB37))</f>
        <v/>
      </c>
      <c r="N37" s="81" t="str">
        <f>IF(Fund_Returns!N37="","",(1+Fund_Returns!N37)/(1+Fund_Returns!$IB37))</f>
        <v/>
      </c>
      <c r="O37" s="81" t="str">
        <f>IF(Fund_Returns!O37="","",(1+Fund_Returns!O37)/(1+Fund_Returns!$IB37))</f>
        <v/>
      </c>
      <c r="P37" s="81" t="str">
        <f>IF(Fund_Returns!P37="","",(1+Fund_Returns!P37)/(1+Fund_Returns!$IB37))</f>
        <v/>
      </c>
      <c r="Q37" s="81" t="str">
        <f>IF(Fund_Returns!Q37="","",(1+Fund_Returns!Q37)/(1+Fund_Returns!$IB37))</f>
        <v/>
      </c>
      <c r="R37" s="81">
        <f>IF(Fund_Returns!R37="","",(1+Fund_Returns!R37)/(1+Fund_Returns!$IB37))</f>
        <v>0.9691149</v>
      </c>
      <c r="S37" s="81">
        <f>IF(Fund_Returns!S37="","",(1+Fund_Returns!S37)/(1+Fund_Returns!$IB37))</f>
        <v>0.97153964896232348</v>
      </c>
    </row>
    <row r="38" spans="1:19" x14ac:dyDescent="0.25">
      <c r="A38" s="82">
        <v>37652</v>
      </c>
      <c r="B38" s="81" t="str">
        <f>IF(Fund_Returns!B38="","",(1+Fund_Returns!B38)/(1+Fund_Returns!$IB38))</f>
        <v/>
      </c>
      <c r="C38" s="81" t="str">
        <f>IF(Fund_Returns!C38="","",(1+Fund_Returns!C38)/(1+Fund_Returns!$IB38))</f>
        <v/>
      </c>
      <c r="D38" s="81" t="str">
        <f>IF(Fund_Returns!D38="","",(1+Fund_Returns!D38)/(1+Fund_Returns!$IB38))</f>
        <v/>
      </c>
      <c r="E38" s="81" t="str">
        <f>IF(Fund_Returns!E38="","",(1+Fund_Returns!E38)/(1+Fund_Returns!$IB38))</f>
        <v/>
      </c>
      <c r="F38" s="81" t="str">
        <f>IF(Fund_Returns!F38="","",(1+Fund_Returns!F38)/(1+Fund_Returns!$IB38))</f>
        <v/>
      </c>
      <c r="G38" s="81" t="str">
        <f>IF(Fund_Returns!G38="","",(1+Fund_Returns!G38)/(1+Fund_Returns!$IB38))</f>
        <v/>
      </c>
      <c r="H38" s="81" t="str">
        <f>IF(Fund_Returns!H38="","",(1+Fund_Returns!H38)/(1+Fund_Returns!$IB38))</f>
        <v/>
      </c>
      <c r="I38" s="81" t="str">
        <f>IF(Fund_Returns!I38="","",(1+Fund_Returns!I38)/(1+Fund_Returns!$IB38))</f>
        <v/>
      </c>
      <c r="J38" s="81">
        <f>IF(Fund_Returns!J38="","",(1+Fund_Returns!J38)/(1+Fund_Returns!$IB38))</f>
        <v>0.96372150000000001</v>
      </c>
      <c r="K38" s="81">
        <f>IF(Fund_Returns!K38="","",(1+Fund_Returns!K38)/(1+Fund_Returns!$IB38))</f>
        <v>0.96820779999999995</v>
      </c>
      <c r="L38" s="81">
        <f>IF(Fund_Returns!L38="","",(1+Fund_Returns!L38)/(1+Fund_Returns!$IB38))</f>
        <v>0.95835999999999999</v>
      </c>
      <c r="M38" s="81" t="str">
        <f>IF(Fund_Returns!M38="","",(1+Fund_Returns!M38)/(1+Fund_Returns!$IB38))</f>
        <v/>
      </c>
      <c r="N38" s="81" t="str">
        <f>IF(Fund_Returns!N38="","",(1+Fund_Returns!N38)/(1+Fund_Returns!$IB38))</f>
        <v/>
      </c>
      <c r="O38" s="81" t="str">
        <f>IF(Fund_Returns!O38="","",(1+Fund_Returns!O38)/(1+Fund_Returns!$IB38))</f>
        <v/>
      </c>
      <c r="P38" s="81" t="str">
        <f>IF(Fund_Returns!P38="","",(1+Fund_Returns!P38)/(1+Fund_Returns!$IB38))</f>
        <v/>
      </c>
      <c r="Q38" s="81" t="str">
        <f>IF(Fund_Returns!Q38="","",(1+Fund_Returns!Q38)/(1+Fund_Returns!$IB38))</f>
        <v/>
      </c>
      <c r="R38" s="81">
        <f>IF(Fund_Returns!R38="","",(1+Fund_Returns!R38)/(1+Fund_Returns!$IB38))</f>
        <v>0.96262990000000004</v>
      </c>
      <c r="S38" s="81">
        <f>IF(Fund_Returns!S38="","",(1+Fund_Returns!S38)/(1+Fund_Returns!$IB38))</f>
        <v>0.9503095355789376</v>
      </c>
    </row>
    <row r="39" spans="1:19" x14ac:dyDescent="0.25">
      <c r="A39" s="82">
        <v>37680</v>
      </c>
      <c r="B39" s="81" t="str">
        <f>IF(Fund_Returns!B39="","",(1+Fund_Returns!B39)/(1+Fund_Returns!$IB39))</f>
        <v/>
      </c>
      <c r="C39" s="81" t="str">
        <f>IF(Fund_Returns!C39="","",(1+Fund_Returns!C39)/(1+Fund_Returns!$IB39))</f>
        <v/>
      </c>
      <c r="D39" s="81" t="str">
        <f>IF(Fund_Returns!D39="","",(1+Fund_Returns!D39)/(1+Fund_Returns!$IB39))</f>
        <v/>
      </c>
      <c r="E39" s="81" t="str">
        <f>IF(Fund_Returns!E39="","",(1+Fund_Returns!E39)/(1+Fund_Returns!$IB39))</f>
        <v/>
      </c>
      <c r="F39" s="81" t="str">
        <f>IF(Fund_Returns!F39="","",(1+Fund_Returns!F39)/(1+Fund_Returns!$IB39))</f>
        <v/>
      </c>
      <c r="G39" s="81" t="str">
        <f>IF(Fund_Returns!G39="","",(1+Fund_Returns!G39)/(1+Fund_Returns!$IB39))</f>
        <v/>
      </c>
      <c r="H39" s="81" t="str">
        <f>IF(Fund_Returns!H39="","",(1+Fund_Returns!H39)/(1+Fund_Returns!$IB39))</f>
        <v/>
      </c>
      <c r="I39" s="81" t="str">
        <f>IF(Fund_Returns!I39="","",(1+Fund_Returns!I39)/(1+Fund_Returns!$IB39))</f>
        <v/>
      </c>
      <c r="J39" s="81">
        <f>IF(Fund_Returns!J39="","",(1+Fund_Returns!J39)/(1+Fund_Returns!$IB39))</f>
        <v>0.96221570000000001</v>
      </c>
      <c r="K39" s="81">
        <f>IF(Fund_Returns!K39="","",(1+Fund_Returns!K39)/(1+Fund_Returns!$IB39))</f>
        <v>0.95133710000000005</v>
      </c>
      <c r="L39" s="81">
        <f>IF(Fund_Returns!L39="","",(1+Fund_Returns!L39)/(1+Fund_Returns!$IB39))</f>
        <v>0.94661960000000001</v>
      </c>
      <c r="M39" s="81" t="str">
        <f>IF(Fund_Returns!M39="","",(1+Fund_Returns!M39)/(1+Fund_Returns!$IB39))</f>
        <v/>
      </c>
      <c r="N39" s="81" t="str">
        <f>IF(Fund_Returns!N39="","",(1+Fund_Returns!N39)/(1+Fund_Returns!$IB39))</f>
        <v/>
      </c>
      <c r="O39" s="81" t="str">
        <f>IF(Fund_Returns!O39="","",(1+Fund_Returns!O39)/(1+Fund_Returns!$IB39))</f>
        <v/>
      </c>
      <c r="P39" s="81" t="str">
        <f>IF(Fund_Returns!P39="","",(1+Fund_Returns!P39)/(1+Fund_Returns!$IB39))</f>
        <v/>
      </c>
      <c r="Q39" s="81" t="str">
        <f>IF(Fund_Returns!Q39="","",(1+Fund_Returns!Q39)/(1+Fund_Returns!$IB39))</f>
        <v/>
      </c>
      <c r="R39" s="81">
        <f>IF(Fund_Returns!R39="","",(1+Fund_Returns!R39)/(1+Fund_Returns!$IB39))</f>
        <v>0.95764170000000004</v>
      </c>
      <c r="S39" s="81">
        <f>IF(Fund_Returns!S39="","",(1+Fund_Returns!S39)/(1+Fund_Returns!$IB39))</f>
        <v>0.95693797681561465</v>
      </c>
    </row>
    <row r="40" spans="1:19" x14ac:dyDescent="0.25">
      <c r="A40" s="82">
        <v>37711</v>
      </c>
      <c r="B40" s="81" t="str">
        <f>IF(Fund_Returns!B40="","",(1+Fund_Returns!B40)/(1+Fund_Returns!$IB40))</f>
        <v/>
      </c>
      <c r="C40" s="81" t="str">
        <f>IF(Fund_Returns!C40="","",(1+Fund_Returns!C40)/(1+Fund_Returns!$IB40))</f>
        <v/>
      </c>
      <c r="D40" s="81" t="str">
        <f>IF(Fund_Returns!D40="","",(1+Fund_Returns!D40)/(1+Fund_Returns!$IB40))</f>
        <v/>
      </c>
      <c r="E40" s="81" t="str">
        <f>IF(Fund_Returns!E40="","",(1+Fund_Returns!E40)/(1+Fund_Returns!$IB40))</f>
        <v/>
      </c>
      <c r="F40" s="81" t="str">
        <f>IF(Fund_Returns!F40="","",(1+Fund_Returns!F40)/(1+Fund_Returns!$IB40))</f>
        <v/>
      </c>
      <c r="G40" s="81" t="str">
        <f>IF(Fund_Returns!G40="","",(1+Fund_Returns!G40)/(1+Fund_Returns!$IB40))</f>
        <v/>
      </c>
      <c r="H40" s="81" t="str">
        <f>IF(Fund_Returns!H40="","",(1+Fund_Returns!H40)/(1+Fund_Returns!$IB40))</f>
        <v/>
      </c>
      <c r="I40" s="81" t="str">
        <f>IF(Fund_Returns!I40="","",(1+Fund_Returns!I40)/(1+Fund_Returns!$IB40))</f>
        <v/>
      </c>
      <c r="J40" s="81">
        <f>IF(Fund_Returns!J40="","",(1+Fund_Returns!J40)/(1+Fund_Returns!$IB40))</f>
        <v>0.92821090000000006</v>
      </c>
      <c r="K40" s="81">
        <f>IF(Fund_Returns!K40="","",(1+Fund_Returns!K40)/(1+Fund_Returns!$IB40))</f>
        <v>0.93880870000000005</v>
      </c>
      <c r="L40" s="81">
        <f>IF(Fund_Returns!L40="","",(1+Fund_Returns!L40)/(1+Fund_Returns!$IB40))</f>
        <v>0.92091190000000001</v>
      </c>
      <c r="M40" s="81" t="str">
        <f>IF(Fund_Returns!M40="","",(1+Fund_Returns!M40)/(1+Fund_Returns!$IB40))</f>
        <v/>
      </c>
      <c r="N40" s="81" t="str">
        <f>IF(Fund_Returns!N40="","",(1+Fund_Returns!N40)/(1+Fund_Returns!$IB40))</f>
        <v/>
      </c>
      <c r="O40" s="81" t="str">
        <f>IF(Fund_Returns!O40="","",(1+Fund_Returns!O40)/(1+Fund_Returns!$IB40))</f>
        <v/>
      </c>
      <c r="P40" s="81" t="str">
        <f>IF(Fund_Returns!P40="","",(1+Fund_Returns!P40)/(1+Fund_Returns!$IB40))</f>
        <v/>
      </c>
      <c r="Q40" s="81" t="str">
        <f>IF(Fund_Returns!Q40="","",(1+Fund_Returns!Q40)/(1+Fund_Returns!$IB40))</f>
        <v/>
      </c>
      <c r="R40" s="81">
        <f>IF(Fund_Returns!R40="","",(1+Fund_Returns!R40)/(1+Fund_Returns!$IB40))</f>
        <v>0.92621710000000002</v>
      </c>
      <c r="S40" s="81">
        <f>IF(Fund_Returns!S40="","",(1+Fund_Returns!S40)/(1+Fund_Returns!$IB40))</f>
        <v>0.92067765022584036</v>
      </c>
    </row>
    <row r="41" spans="1:19" x14ac:dyDescent="0.25">
      <c r="A41" s="82">
        <v>37741</v>
      </c>
      <c r="B41" s="81" t="str">
        <f>IF(Fund_Returns!B41="","",(1+Fund_Returns!B41)/(1+Fund_Returns!$IB41))</f>
        <v/>
      </c>
      <c r="C41" s="81" t="str">
        <f>IF(Fund_Returns!C41="","",(1+Fund_Returns!C41)/(1+Fund_Returns!$IB41))</f>
        <v/>
      </c>
      <c r="D41" s="81" t="str">
        <f>IF(Fund_Returns!D41="","",(1+Fund_Returns!D41)/(1+Fund_Returns!$IB41))</f>
        <v/>
      </c>
      <c r="E41" s="81" t="str">
        <f>IF(Fund_Returns!E41="","",(1+Fund_Returns!E41)/(1+Fund_Returns!$IB41))</f>
        <v/>
      </c>
      <c r="F41" s="81" t="str">
        <f>IF(Fund_Returns!F41="","",(1+Fund_Returns!F41)/(1+Fund_Returns!$IB41))</f>
        <v/>
      </c>
      <c r="G41" s="81" t="str">
        <f>IF(Fund_Returns!G41="","",(1+Fund_Returns!G41)/(1+Fund_Returns!$IB41))</f>
        <v/>
      </c>
      <c r="H41" s="81" t="str">
        <f>IF(Fund_Returns!H41="","",(1+Fund_Returns!H41)/(1+Fund_Returns!$IB41))</f>
        <v/>
      </c>
      <c r="I41" s="81" t="str">
        <f>IF(Fund_Returns!I41="","",(1+Fund_Returns!I41)/(1+Fund_Returns!$IB41))</f>
        <v/>
      </c>
      <c r="J41" s="81">
        <f>IF(Fund_Returns!J41="","",(1+Fund_Returns!J41)/(1+Fund_Returns!$IB41))</f>
        <v>0.99642370000000002</v>
      </c>
      <c r="K41" s="81">
        <f>IF(Fund_Returns!K41="","",(1+Fund_Returns!K41)/(1+Fund_Returns!$IB41))</f>
        <v>0.9806435</v>
      </c>
      <c r="L41" s="81">
        <f>IF(Fund_Returns!L41="","",(1+Fund_Returns!L41)/(1+Fund_Returns!$IB41))</f>
        <v>0.97941409999999995</v>
      </c>
      <c r="M41" s="81" t="str">
        <f>IF(Fund_Returns!M41="","",(1+Fund_Returns!M41)/(1+Fund_Returns!$IB41))</f>
        <v/>
      </c>
      <c r="N41" s="81" t="str">
        <f>IF(Fund_Returns!N41="","",(1+Fund_Returns!N41)/(1+Fund_Returns!$IB41))</f>
        <v/>
      </c>
      <c r="O41" s="81" t="str">
        <f>IF(Fund_Returns!O41="","",(1+Fund_Returns!O41)/(1+Fund_Returns!$IB41))</f>
        <v/>
      </c>
      <c r="P41" s="81" t="str">
        <f>IF(Fund_Returns!P41="","",(1+Fund_Returns!P41)/(1+Fund_Returns!$IB41))</f>
        <v/>
      </c>
      <c r="Q41" s="81" t="str">
        <f>IF(Fund_Returns!Q41="","",(1+Fund_Returns!Q41)/(1+Fund_Returns!$IB41))</f>
        <v/>
      </c>
      <c r="R41" s="81">
        <f>IF(Fund_Returns!R41="","",(1+Fund_Returns!R41)/(1+Fund_Returns!$IB41))</f>
        <v>1.0044658</v>
      </c>
      <c r="S41" s="81">
        <f>IF(Fund_Returns!S41="","",(1+Fund_Returns!S41)/(1+Fund_Returns!$IB41))</f>
        <v>0.9833844077708116</v>
      </c>
    </row>
    <row r="42" spans="1:19" x14ac:dyDescent="0.25">
      <c r="A42" s="82">
        <v>37772</v>
      </c>
      <c r="B42" s="81" t="str">
        <f>IF(Fund_Returns!B42="","",(1+Fund_Returns!B42)/(1+Fund_Returns!$IB42))</f>
        <v/>
      </c>
      <c r="C42" s="81" t="str">
        <f>IF(Fund_Returns!C42="","",(1+Fund_Returns!C42)/(1+Fund_Returns!$IB42))</f>
        <v/>
      </c>
      <c r="D42" s="81" t="str">
        <f>IF(Fund_Returns!D42="","",(1+Fund_Returns!D42)/(1+Fund_Returns!$IB42))</f>
        <v/>
      </c>
      <c r="E42" s="81" t="str">
        <f>IF(Fund_Returns!E42="","",(1+Fund_Returns!E42)/(1+Fund_Returns!$IB42))</f>
        <v/>
      </c>
      <c r="F42" s="81" t="str">
        <f>IF(Fund_Returns!F42="","",(1+Fund_Returns!F42)/(1+Fund_Returns!$IB42))</f>
        <v/>
      </c>
      <c r="G42" s="81" t="str">
        <f>IF(Fund_Returns!G42="","",(1+Fund_Returns!G42)/(1+Fund_Returns!$IB42))</f>
        <v/>
      </c>
      <c r="H42" s="81" t="str">
        <f>IF(Fund_Returns!H42="","",(1+Fund_Returns!H42)/(1+Fund_Returns!$IB42))</f>
        <v/>
      </c>
      <c r="I42" s="81" t="str">
        <f>IF(Fund_Returns!I42="","",(1+Fund_Returns!I42)/(1+Fund_Returns!$IB42))</f>
        <v/>
      </c>
      <c r="J42" s="81">
        <f>IF(Fund_Returns!J42="","",(1+Fund_Returns!J42)/(1+Fund_Returns!$IB42))</f>
        <v>1.1229053</v>
      </c>
      <c r="K42" s="81">
        <f>IF(Fund_Returns!K42="","",(1+Fund_Returns!K42)/(1+Fund_Returns!$IB42))</f>
        <v>1.1204406</v>
      </c>
      <c r="L42" s="81">
        <f>IF(Fund_Returns!L42="","",(1+Fund_Returns!L42)/(1+Fund_Returns!$IB42))</f>
        <v>1.1548161000000001</v>
      </c>
      <c r="M42" s="81" t="str">
        <f>IF(Fund_Returns!M42="","",(1+Fund_Returns!M42)/(1+Fund_Returns!$IB42))</f>
        <v/>
      </c>
      <c r="N42" s="81" t="str">
        <f>IF(Fund_Returns!N42="","",(1+Fund_Returns!N42)/(1+Fund_Returns!$IB42))</f>
        <v/>
      </c>
      <c r="O42" s="81" t="str">
        <f>IF(Fund_Returns!O42="","",(1+Fund_Returns!O42)/(1+Fund_Returns!$IB42))</f>
        <v/>
      </c>
      <c r="P42" s="81" t="str">
        <f>IF(Fund_Returns!P42="","",(1+Fund_Returns!P42)/(1+Fund_Returns!$IB42))</f>
        <v/>
      </c>
      <c r="Q42" s="81" t="str">
        <f>IF(Fund_Returns!Q42="","",(1+Fund_Returns!Q42)/(1+Fund_Returns!$IB42))</f>
        <v/>
      </c>
      <c r="R42" s="81">
        <f>IF(Fund_Returns!R42="","",(1+Fund_Returns!R42)/(1+Fund_Returns!$IB42))</f>
        <v>1.1026278</v>
      </c>
      <c r="S42" s="81">
        <f>IF(Fund_Returns!S42="","",(1+Fund_Returns!S42)/(1+Fund_Returns!$IB42))</f>
        <v>1.1406598433300934</v>
      </c>
    </row>
    <row r="43" spans="1:19" x14ac:dyDescent="0.25">
      <c r="A43" s="82">
        <v>37802</v>
      </c>
      <c r="B43" s="81" t="str">
        <f>IF(Fund_Returns!B43="","",(1+Fund_Returns!B43)/(1+Fund_Returns!$IB43))</f>
        <v/>
      </c>
      <c r="C43" s="81" t="str">
        <f>IF(Fund_Returns!C43="","",(1+Fund_Returns!C43)/(1+Fund_Returns!$IB43))</f>
        <v/>
      </c>
      <c r="D43" s="81" t="str">
        <f>IF(Fund_Returns!D43="","",(1+Fund_Returns!D43)/(1+Fund_Returns!$IB43))</f>
        <v/>
      </c>
      <c r="E43" s="81" t="str">
        <f>IF(Fund_Returns!E43="","",(1+Fund_Returns!E43)/(1+Fund_Returns!$IB43))</f>
        <v/>
      </c>
      <c r="F43" s="81" t="str">
        <f>IF(Fund_Returns!F43="","",(1+Fund_Returns!F43)/(1+Fund_Returns!$IB43))</f>
        <v/>
      </c>
      <c r="G43" s="81" t="str">
        <f>IF(Fund_Returns!G43="","",(1+Fund_Returns!G43)/(1+Fund_Returns!$IB43))</f>
        <v/>
      </c>
      <c r="H43" s="81" t="str">
        <f>IF(Fund_Returns!H43="","",(1+Fund_Returns!H43)/(1+Fund_Returns!$IB43))</f>
        <v/>
      </c>
      <c r="I43" s="81" t="str">
        <f>IF(Fund_Returns!I43="","",(1+Fund_Returns!I43)/(1+Fund_Returns!$IB43))</f>
        <v/>
      </c>
      <c r="J43" s="81">
        <f>IF(Fund_Returns!J43="","",(1+Fund_Returns!J43)/(1+Fund_Returns!$IB43))</f>
        <v>0.99615039999999999</v>
      </c>
      <c r="K43" s="81">
        <f>IF(Fund_Returns!K43="","",(1+Fund_Returns!K43)/(1+Fund_Returns!$IB43))</f>
        <v>0.99610460000000001</v>
      </c>
      <c r="L43" s="81">
        <f>IF(Fund_Returns!L43="","",(1+Fund_Returns!L43)/(1+Fund_Returns!$IB43))</f>
        <v>0.96522090000000005</v>
      </c>
      <c r="M43" s="81" t="str">
        <f>IF(Fund_Returns!M43="","",(1+Fund_Returns!M43)/(1+Fund_Returns!$IB43))</f>
        <v/>
      </c>
      <c r="N43" s="81" t="str">
        <f>IF(Fund_Returns!N43="","",(1+Fund_Returns!N43)/(1+Fund_Returns!$IB43))</f>
        <v/>
      </c>
      <c r="O43" s="81" t="str">
        <f>IF(Fund_Returns!O43="","",(1+Fund_Returns!O43)/(1+Fund_Returns!$IB43))</f>
        <v/>
      </c>
      <c r="P43" s="81" t="str">
        <f>IF(Fund_Returns!P43="","",(1+Fund_Returns!P43)/(1+Fund_Returns!$IB43))</f>
        <v/>
      </c>
      <c r="Q43" s="81" t="str">
        <f>IF(Fund_Returns!Q43="","",(1+Fund_Returns!Q43)/(1+Fund_Returns!$IB43))</f>
        <v/>
      </c>
      <c r="R43" s="81">
        <f>IF(Fund_Returns!R43="","",(1+Fund_Returns!R43)/(1+Fund_Returns!$IB43))</f>
        <v>1.0111653</v>
      </c>
      <c r="S43" s="81">
        <f>IF(Fund_Returns!S43="","",(1+Fund_Returns!S43)/(1+Fund_Returns!$IB43))</f>
        <v>0.97783096897087562</v>
      </c>
    </row>
    <row r="44" spans="1:19" x14ac:dyDescent="0.25">
      <c r="A44" s="82">
        <v>37833</v>
      </c>
      <c r="B44" s="81" t="str">
        <f>IF(Fund_Returns!B44="","",(1+Fund_Returns!B44)/(1+Fund_Returns!$IB44))</f>
        <v/>
      </c>
      <c r="C44" s="81" t="str">
        <f>IF(Fund_Returns!C44="","",(1+Fund_Returns!C44)/(1+Fund_Returns!$IB44))</f>
        <v/>
      </c>
      <c r="D44" s="81" t="str">
        <f>IF(Fund_Returns!D44="","",(1+Fund_Returns!D44)/(1+Fund_Returns!$IB44))</f>
        <v/>
      </c>
      <c r="E44" s="81" t="str">
        <f>IF(Fund_Returns!E44="","",(1+Fund_Returns!E44)/(1+Fund_Returns!$IB44))</f>
        <v/>
      </c>
      <c r="F44" s="81" t="str">
        <f>IF(Fund_Returns!F44="","",(1+Fund_Returns!F44)/(1+Fund_Returns!$IB44))</f>
        <v/>
      </c>
      <c r="G44" s="81" t="str">
        <f>IF(Fund_Returns!G44="","",(1+Fund_Returns!G44)/(1+Fund_Returns!$IB44))</f>
        <v/>
      </c>
      <c r="H44" s="81" t="str">
        <f>IF(Fund_Returns!H44="","",(1+Fund_Returns!H44)/(1+Fund_Returns!$IB44))</f>
        <v/>
      </c>
      <c r="I44" s="81" t="str">
        <f>IF(Fund_Returns!I44="","",(1+Fund_Returns!I44)/(1+Fund_Returns!$IB44))</f>
        <v/>
      </c>
      <c r="J44" s="81">
        <f>IF(Fund_Returns!J44="","",(1+Fund_Returns!J44)/(1+Fund_Returns!$IB44))</f>
        <v>1.0474714000000001</v>
      </c>
      <c r="K44" s="81">
        <f>IF(Fund_Returns!K44="","",(1+Fund_Returns!K44)/(1+Fund_Returns!$IB44))</f>
        <v>1.044041</v>
      </c>
      <c r="L44" s="81">
        <f>IF(Fund_Returns!L44="","",(1+Fund_Returns!L44)/(1+Fund_Returns!$IB44))</f>
        <v>1.0359275000000001</v>
      </c>
      <c r="M44" s="81" t="str">
        <f>IF(Fund_Returns!M44="","",(1+Fund_Returns!M44)/(1+Fund_Returns!$IB44))</f>
        <v/>
      </c>
      <c r="N44" s="81" t="str">
        <f>IF(Fund_Returns!N44="","",(1+Fund_Returns!N44)/(1+Fund_Returns!$IB44))</f>
        <v/>
      </c>
      <c r="O44" s="81" t="str">
        <f>IF(Fund_Returns!O44="","",(1+Fund_Returns!O44)/(1+Fund_Returns!$IB44))</f>
        <v/>
      </c>
      <c r="P44" s="81" t="str">
        <f>IF(Fund_Returns!P44="","",(1+Fund_Returns!P44)/(1+Fund_Returns!$IB44))</f>
        <v/>
      </c>
      <c r="Q44" s="81" t="str">
        <f>IF(Fund_Returns!Q44="","",(1+Fund_Returns!Q44)/(1+Fund_Returns!$IB44))</f>
        <v/>
      </c>
      <c r="R44" s="81">
        <f>IF(Fund_Returns!R44="","",(1+Fund_Returns!R44)/(1+Fund_Returns!$IB44))</f>
        <v>1.0507561999999999</v>
      </c>
      <c r="S44" s="81">
        <f>IF(Fund_Returns!S44="","",(1+Fund_Returns!S44)/(1+Fund_Returns!$IB44))</f>
        <v>1.0568264831404515</v>
      </c>
    </row>
    <row r="45" spans="1:19" x14ac:dyDescent="0.25">
      <c r="A45" s="82">
        <v>37864</v>
      </c>
      <c r="B45" s="81" t="str">
        <f>IF(Fund_Returns!B45="","",(1+Fund_Returns!B45)/(1+Fund_Returns!$IB45))</f>
        <v/>
      </c>
      <c r="C45" s="81" t="str">
        <f>IF(Fund_Returns!C45="","",(1+Fund_Returns!C45)/(1+Fund_Returns!$IB45))</f>
        <v/>
      </c>
      <c r="D45" s="81" t="str">
        <f>IF(Fund_Returns!D45="","",(1+Fund_Returns!D45)/(1+Fund_Returns!$IB45))</f>
        <v/>
      </c>
      <c r="E45" s="81" t="str">
        <f>IF(Fund_Returns!E45="","",(1+Fund_Returns!E45)/(1+Fund_Returns!$IB45))</f>
        <v/>
      </c>
      <c r="F45" s="81" t="str">
        <f>IF(Fund_Returns!F45="","",(1+Fund_Returns!F45)/(1+Fund_Returns!$IB45))</f>
        <v/>
      </c>
      <c r="G45" s="81" t="str">
        <f>IF(Fund_Returns!G45="","",(1+Fund_Returns!G45)/(1+Fund_Returns!$IB45))</f>
        <v/>
      </c>
      <c r="H45" s="81" t="str">
        <f>IF(Fund_Returns!H45="","",(1+Fund_Returns!H45)/(1+Fund_Returns!$IB45))</f>
        <v/>
      </c>
      <c r="I45" s="81" t="str">
        <f>IF(Fund_Returns!I45="","",(1+Fund_Returns!I45)/(1+Fund_Returns!$IB45))</f>
        <v/>
      </c>
      <c r="J45" s="81">
        <f>IF(Fund_Returns!J45="","",(1+Fund_Returns!J45)/(1+Fund_Returns!$IB45))</f>
        <v>1.0367569999999999</v>
      </c>
      <c r="K45" s="81">
        <f>IF(Fund_Returns!K45="","",(1+Fund_Returns!K45)/(1+Fund_Returns!$IB45))</f>
        <v>1.0496745000000001</v>
      </c>
      <c r="L45" s="81">
        <f>IF(Fund_Returns!L45="","",(1+Fund_Returns!L45)/(1+Fund_Returns!$IB45))</f>
        <v>1.0438826999999999</v>
      </c>
      <c r="M45" s="81" t="str">
        <f>IF(Fund_Returns!M45="","",(1+Fund_Returns!M45)/(1+Fund_Returns!$IB45))</f>
        <v/>
      </c>
      <c r="N45" s="81" t="str">
        <f>IF(Fund_Returns!N45="","",(1+Fund_Returns!N45)/(1+Fund_Returns!$IB45))</f>
        <v/>
      </c>
      <c r="O45" s="81" t="str">
        <f>IF(Fund_Returns!O45="","",(1+Fund_Returns!O45)/(1+Fund_Returns!$IB45))</f>
        <v/>
      </c>
      <c r="P45" s="81" t="str">
        <f>IF(Fund_Returns!P45="","",(1+Fund_Returns!P45)/(1+Fund_Returns!$IB45))</f>
        <v/>
      </c>
      <c r="Q45" s="81" t="str">
        <f>IF(Fund_Returns!Q45="","",(1+Fund_Returns!Q45)/(1+Fund_Returns!$IB45))</f>
        <v/>
      </c>
      <c r="R45" s="81">
        <f>IF(Fund_Returns!R45="","",(1+Fund_Returns!R45)/(1+Fund_Returns!$IB45))</f>
        <v>1.0295832</v>
      </c>
      <c r="S45" s="81">
        <f>IF(Fund_Returns!S45="","",(1+Fund_Returns!S45)/(1+Fund_Returns!$IB45))</f>
        <v>1.0513576114769407</v>
      </c>
    </row>
    <row r="46" spans="1:19" x14ac:dyDescent="0.25">
      <c r="A46" s="82">
        <v>37894</v>
      </c>
      <c r="B46" s="81" t="str">
        <f>IF(Fund_Returns!B46="","",(1+Fund_Returns!B46)/(1+Fund_Returns!$IB46))</f>
        <v/>
      </c>
      <c r="C46" s="81" t="str">
        <f>IF(Fund_Returns!C46="","",(1+Fund_Returns!C46)/(1+Fund_Returns!$IB46))</f>
        <v/>
      </c>
      <c r="D46" s="81" t="str">
        <f>IF(Fund_Returns!D46="","",(1+Fund_Returns!D46)/(1+Fund_Returns!$IB46))</f>
        <v/>
      </c>
      <c r="E46" s="81" t="str">
        <f>IF(Fund_Returns!E46="","",(1+Fund_Returns!E46)/(1+Fund_Returns!$IB46))</f>
        <v/>
      </c>
      <c r="F46" s="81" t="str">
        <f>IF(Fund_Returns!F46="","",(1+Fund_Returns!F46)/(1+Fund_Returns!$IB46))</f>
        <v/>
      </c>
      <c r="G46" s="81" t="str">
        <f>IF(Fund_Returns!G46="","",(1+Fund_Returns!G46)/(1+Fund_Returns!$IB46))</f>
        <v/>
      </c>
      <c r="H46" s="81" t="str">
        <f>IF(Fund_Returns!H46="","",(1+Fund_Returns!H46)/(1+Fund_Returns!$IB46))</f>
        <v/>
      </c>
      <c r="I46" s="81" t="str">
        <f>IF(Fund_Returns!I46="","",(1+Fund_Returns!I46)/(1+Fund_Returns!$IB46))</f>
        <v/>
      </c>
      <c r="J46" s="81">
        <f>IF(Fund_Returns!J46="","",(1+Fund_Returns!J46)/(1+Fund_Returns!$IB46))</f>
        <v>0.99015900000000001</v>
      </c>
      <c r="K46" s="81">
        <f>IF(Fund_Returns!K46="","",(1+Fund_Returns!K46)/(1+Fund_Returns!$IB46))</f>
        <v>1.0038233000000001</v>
      </c>
      <c r="L46" s="81">
        <f>IF(Fund_Returns!L46="","",(1+Fund_Returns!L46)/(1+Fund_Returns!$IB46))</f>
        <v>0.99012009999999995</v>
      </c>
      <c r="M46" s="81" t="str">
        <f>IF(Fund_Returns!M46="","",(1+Fund_Returns!M46)/(1+Fund_Returns!$IB46))</f>
        <v/>
      </c>
      <c r="N46" s="81" t="str">
        <f>IF(Fund_Returns!N46="","",(1+Fund_Returns!N46)/(1+Fund_Returns!$IB46))</f>
        <v/>
      </c>
      <c r="O46" s="81" t="str">
        <f>IF(Fund_Returns!O46="","",(1+Fund_Returns!O46)/(1+Fund_Returns!$IB46))</f>
        <v/>
      </c>
      <c r="P46" s="81" t="str">
        <f>IF(Fund_Returns!P46="","",(1+Fund_Returns!P46)/(1+Fund_Returns!$IB46))</f>
        <v/>
      </c>
      <c r="Q46" s="81" t="str">
        <f>IF(Fund_Returns!Q46="","",(1+Fund_Returns!Q46)/(1+Fund_Returns!$IB46))</f>
        <v/>
      </c>
      <c r="R46" s="81">
        <f>IF(Fund_Returns!R46="","",(1+Fund_Returns!R46)/(1+Fund_Returns!$IB46))</f>
        <v>0.98601939999999999</v>
      </c>
      <c r="S46" s="81">
        <f>IF(Fund_Returns!S46="","",(1+Fund_Returns!S46)/(1+Fund_Returns!$IB46))</f>
        <v>0.97139429731475491</v>
      </c>
    </row>
    <row r="47" spans="1:19" x14ac:dyDescent="0.25">
      <c r="A47" s="82">
        <v>37925</v>
      </c>
      <c r="B47" s="81" t="str">
        <f>IF(Fund_Returns!B47="","",(1+Fund_Returns!B47)/(1+Fund_Returns!$IB47))</f>
        <v/>
      </c>
      <c r="C47" s="81" t="str">
        <f>IF(Fund_Returns!C47="","",(1+Fund_Returns!C47)/(1+Fund_Returns!$IB47))</f>
        <v/>
      </c>
      <c r="D47" s="81" t="str">
        <f>IF(Fund_Returns!D47="","",(1+Fund_Returns!D47)/(1+Fund_Returns!$IB47))</f>
        <v/>
      </c>
      <c r="E47" s="81" t="str">
        <f>IF(Fund_Returns!E47="","",(1+Fund_Returns!E47)/(1+Fund_Returns!$IB47))</f>
        <v/>
      </c>
      <c r="F47" s="81" t="str">
        <f>IF(Fund_Returns!F47="","",(1+Fund_Returns!F47)/(1+Fund_Returns!$IB47))</f>
        <v/>
      </c>
      <c r="G47" s="81" t="str">
        <f>IF(Fund_Returns!G47="","",(1+Fund_Returns!G47)/(1+Fund_Returns!$IB47))</f>
        <v/>
      </c>
      <c r="H47" s="81" t="str">
        <f>IF(Fund_Returns!H47="","",(1+Fund_Returns!H47)/(1+Fund_Returns!$IB47))</f>
        <v/>
      </c>
      <c r="I47" s="81" t="str">
        <f>IF(Fund_Returns!I47="","",(1+Fund_Returns!I47)/(1+Fund_Returns!$IB47))</f>
        <v/>
      </c>
      <c r="J47" s="81">
        <f>IF(Fund_Returns!J47="","",(1+Fund_Returns!J47)/(1+Fund_Returns!$IB47))</f>
        <v>1.0658452</v>
      </c>
      <c r="K47" s="81">
        <f>IF(Fund_Returns!K47="","",(1+Fund_Returns!K47)/(1+Fund_Returns!$IB47))</f>
        <v>1.0628728000000001</v>
      </c>
      <c r="L47" s="81">
        <f>IF(Fund_Returns!L47="","",(1+Fund_Returns!L47)/(1+Fund_Returns!$IB47))</f>
        <v>1.0735522</v>
      </c>
      <c r="M47" s="81" t="str">
        <f>IF(Fund_Returns!M47="","",(1+Fund_Returns!M47)/(1+Fund_Returns!$IB47))</f>
        <v/>
      </c>
      <c r="N47" s="81" t="str">
        <f>IF(Fund_Returns!N47="","",(1+Fund_Returns!N47)/(1+Fund_Returns!$IB47))</f>
        <v/>
      </c>
      <c r="O47" s="81" t="str">
        <f>IF(Fund_Returns!O47="","",(1+Fund_Returns!O47)/(1+Fund_Returns!$IB47))</f>
        <v/>
      </c>
      <c r="P47" s="81" t="str">
        <f>IF(Fund_Returns!P47="","",(1+Fund_Returns!P47)/(1+Fund_Returns!$IB47))</f>
        <v/>
      </c>
      <c r="Q47" s="81" t="str">
        <f>IF(Fund_Returns!Q47="","",(1+Fund_Returns!Q47)/(1+Fund_Returns!$IB47))</f>
        <v/>
      </c>
      <c r="R47" s="81">
        <f>IF(Fund_Returns!R47="","",(1+Fund_Returns!R47)/(1+Fund_Returns!$IB47))</f>
        <v>1.0812873999999999</v>
      </c>
      <c r="S47" s="81">
        <f>IF(Fund_Returns!S47="","",(1+Fund_Returns!S47)/(1+Fund_Returns!$IB47))</f>
        <v>1.0977961432506886</v>
      </c>
    </row>
    <row r="48" spans="1:19" x14ac:dyDescent="0.25">
      <c r="A48" s="82">
        <v>37955</v>
      </c>
      <c r="B48" s="81" t="str">
        <f>IF(Fund_Returns!B48="","",(1+Fund_Returns!B48)/(1+Fund_Returns!$IB48))</f>
        <v/>
      </c>
      <c r="C48" s="81" t="str">
        <f>IF(Fund_Returns!C48="","",(1+Fund_Returns!C48)/(1+Fund_Returns!$IB48))</f>
        <v/>
      </c>
      <c r="D48" s="81" t="str">
        <f>IF(Fund_Returns!D48="","",(1+Fund_Returns!D48)/(1+Fund_Returns!$IB48))</f>
        <v/>
      </c>
      <c r="E48" s="81" t="str">
        <f>IF(Fund_Returns!E48="","",(1+Fund_Returns!E48)/(1+Fund_Returns!$IB48))</f>
        <v/>
      </c>
      <c r="F48" s="81" t="str">
        <f>IF(Fund_Returns!F48="","",(1+Fund_Returns!F48)/(1+Fund_Returns!$IB48))</f>
        <v/>
      </c>
      <c r="G48" s="81" t="str">
        <f>IF(Fund_Returns!G48="","",(1+Fund_Returns!G48)/(1+Fund_Returns!$IB48))</f>
        <v/>
      </c>
      <c r="H48" s="81" t="str">
        <f>IF(Fund_Returns!H48="","",(1+Fund_Returns!H48)/(1+Fund_Returns!$IB48))</f>
        <v/>
      </c>
      <c r="I48" s="81" t="str">
        <f>IF(Fund_Returns!I48="","",(1+Fund_Returns!I48)/(1+Fund_Returns!$IB48))</f>
        <v/>
      </c>
      <c r="J48" s="81">
        <f>IF(Fund_Returns!J48="","",(1+Fund_Returns!J48)/(1+Fund_Returns!$IB48))</f>
        <v>1.0145276000000001</v>
      </c>
      <c r="K48" s="81">
        <f>IF(Fund_Returns!K48="","",(1+Fund_Returns!K48)/(1+Fund_Returns!$IB48))</f>
        <v>1.0242675999999999</v>
      </c>
      <c r="L48" s="81">
        <f>IF(Fund_Returns!L48="","",(1+Fund_Returns!L48)/(1+Fund_Returns!$IB48))</f>
        <v>0.99165510000000001</v>
      </c>
      <c r="M48" s="81" t="str">
        <f>IF(Fund_Returns!M48="","",(1+Fund_Returns!M48)/(1+Fund_Returns!$IB48))</f>
        <v/>
      </c>
      <c r="N48" s="81" t="str">
        <f>IF(Fund_Returns!N48="","",(1+Fund_Returns!N48)/(1+Fund_Returns!$IB48))</f>
        <v/>
      </c>
      <c r="O48" s="81" t="str">
        <f>IF(Fund_Returns!O48="","",(1+Fund_Returns!O48)/(1+Fund_Returns!$IB48))</f>
        <v/>
      </c>
      <c r="P48" s="81" t="str">
        <f>IF(Fund_Returns!P48="","",(1+Fund_Returns!P48)/(1+Fund_Returns!$IB48))</f>
        <v/>
      </c>
      <c r="Q48" s="81" t="str">
        <f>IF(Fund_Returns!Q48="","",(1+Fund_Returns!Q48)/(1+Fund_Returns!$IB48))</f>
        <v/>
      </c>
      <c r="R48" s="81">
        <f>IF(Fund_Returns!R48="","",(1+Fund_Returns!R48)/(1+Fund_Returns!$IB48))</f>
        <v>1.0276554</v>
      </c>
      <c r="S48" s="81">
        <f>IF(Fund_Returns!S48="","",(1+Fund_Returns!S48)/(1+Fund_Returns!$IB48))</f>
        <v>0.99773936745554448</v>
      </c>
    </row>
    <row r="49" spans="1:19" x14ac:dyDescent="0.25">
      <c r="A49" s="82">
        <v>37986</v>
      </c>
      <c r="B49" s="81" t="str">
        <f>IF(Fund_Returns!B49="","",(1+Fund_Returns!B49)/(1+Fund_Returns!$IB49))</f>
        <v/>
      </c>
      <c r="C49" s="81" t="str">
        <f>IF(Fund_Returns!C49="","",(1+Fund_Returns!C49)/(1+Fund_Returns!$IB49))</f>
        <v/>
      </c>
      <c r="D49" s="81" t="str">
        <f>IF(Fund_Returns!D49="","",(1+Fund_Returns!D49)/(1+Fund_Returns!$IB49))</f>
        <v/>
      </c>
      <c r="E49" s="81" t="str">
        <f>IF(Fund_Returns!E49="","",(1+Fund_Returns!E49)/(1+Fund_Returns!$IB49))</f>
        <v/>
      </c>
      <c r="F49" s="81" t="str">
        <f>IF(Fund_Returns!F49="","",(1+Fund_Returns!F49)/(1+Fund_Returns!$IB49))</f>
        <v/>
      </c>
      <c r="G49" s="81" t="str">
        <f>IF(Fund_Returns!G49="","",(1+Fund_Returns!G49)/(1+Fund_Returns!$IB49))</f>
        <v/>
      </c>
      <c r="H49" s="81" t="str">
        <f>IF(Fund_Returns!H49="","",(1+Fund_Returns!H49)/(1+Fund_Returns!$IB49))</f>
        <v/>
      </c>
      <c r="I49" s="81" t="str">
        <f>IF(Fund_Returns!I49="","",(1+Fund_Returns!I49)/(1+Fund_Returns!$IB49))</f>
        <v/>
      </c>
      <c r="J49" s="81">
        <f>IF(Fund_Returns!J49="","",(1+Fund_Returns!J49)/(1+Fund_Returns!$IB49))</f>
        <v>1.0746784</v>
      </c>
      <c r="K49" s="81">
        <f>IF(Fund_Returns!K49="","",(1+Fund_Returns!K49)/(1+Fund_Returns!$IB49))</f>
        <v>1.0718572</v>
      </c>
      <c r="L49" s="81">
        <f>IF(Fund_Returns!L49="","",(1+Fund_Returns!L49)/(1+Fund_Returns!$IB49))</f>
        <v>1.0714353000000001</v>
      </c>
      <c r="M49" s="81" t="str">
        <f>IF(Fund_Returns!M49="","",(1+Fund_Returns!M49)/(1+Fund_Returns!$IB49))</f>
        <v/>
      </c>
      <c r="N49" s="81" t="str">
        <f>IF(Fund_Returns!N49="","",(1+Fund_Returns!N49)/(1+Fund_Returns!$IB49))</f>
        <v/>
      </c>
      <c r="O49" s="81" t="str">
        <f>IF(Fund_Returns!O49="","",(1+Fund_Returns!O49)/(1+Fund_Returns!$IB49))</f>
        <v/>
      </c>
      <c r="P49" s="81" t="str">
        <f>IF(Fund_Returns!P49="","",(1+Fund_Returns!P49)/(1+Fund_Returns!$IB49))</f>
        <v/>
      </c>
      <c r="Q49" s="81" t="str">
        <f>IF(Fund_Returns!Q49="","",(1+Fund_Returns!Q49)/(1+Fund_Returns!$IB49))</f>
        <v/>
      </c>
      <c r="R49" s="81">
        <f>IF(Fund_Returns!R49="","",(1+Fund_Returns!R49)/(1+Fund_Returns!$IB49))</f>
        <v>1.0519965</v>
      </c>
      <c r="S49" s="81">
        <f>IF(Fund_Returns!S49="","",(1+Fund_Returns!S49)/(1+Fund_Returns!$IB49))</f>
        <v>1.0692627082813873</v>
      </c>
    </row>
    <row r="50" spans="1:19" x14ac:dyDescent="0.25">
      <c r="A50" s="82">
        <v>38017</v>
      </c>
      <c r="B50" s="81" t="str">
        <f>IF(Fund_Returns!B50="","",(1+Fund_Returns!B50)/(1+Fund_Returns!$IB50))</f>
        <v/>
      </c>
      <c r="C50" s="81" t="str">
        <f>IF(Fund_Returns!C50="","",(1+Fund_Returns!C50)/(1+Fund_Returns!$IB50))</f>
        <v/>
      </c>
      <c r="D50" s="81" t="str">
        <f>IF(Fund_Returns!D50="","",(1+Fund_Returns!D50)/(1+Fund_Returns!$IB50))</f>
        <v/>
      </c>
      <c r="E50" s="81" t="str">
        <f>IF(Fund_Returns!E50="","",(1+Fund_Returns!E50)/(1+Fund_Returns!$IB50))</f>
        <v/>
      </c>
      <c r="F50" s="81" t="str">
        <f>IF(Fund_Returns!F50="","",(1+Fund_Returns!F50)/(1+Fund_Returns!$IB50))</f>
        <v/>
      </c>
      <c r="G50" s="81" t="str">
        <f>IF(Fund_Returns!G50="","",(1+Fund_Returns!G50)/(1+Fund_Returns!$IB50))</f>
        <v/>
      </c>
      <c r="H50" s="81" t="str">
        <f>IF(Fund_Returns!H50="","",(1+Fund_Returns!H50)/(1+Fund_Returns!$IB50))</f>
        <v/>
      </c>
      <c r="I50" s="81" t="str">
        <f>IF(Fund_Returns!I50="","",(1+Fund_Returns!I50)/(1+Fund_Returns!$IB50))</f>
        <v/>
      </c>
      <c r="J50" s="81">
        <f>IF(Fund_Returns!J50="","",(1+Fund_Returns!J50)/(1+Fund_Returns!$IB50))</f>
        <v>1.035558</v>
      </c>
      <c r="K50" s="81">
        <f>IF(Fund_Returns!K50="","",(1+Fund_Returns!K50)/(1+Fund_Returns!$IB50))</f>
        <v>1.03352</v>
      </c>
      <c r="L50" s="81">
        <f>IF(Fund_Returns!L50="","",(1+Fund_Returns!L50)/(1+Fund_Returns!$IB50))</f>
        <v>1.0506152</v>
      </c>
      <c r="M50" s="81" t="str">
        <f>IF(Fund_Returns!M50="","",(1+Fund_Returns!M50)/(1+Fund_Returns!$IB50))</f>
        <v/>
      </c>
      <c r="N50" s="81" t="str">
        <f>IF(Fund_Returns!N50="","",(1+Fund_Returns!N50)/(1+Fund_Returns!$IB50))</f>
        <v/>
      </c>
      <c r="O50" s="81" t="str">
        <f>IF(Fund_Returns!O50="","",(1+Fund_Returns!O50)/(1+Fund_Returns!$IB50))</f>
        <v/>
      </c>
      <c r="P50" s="81" t="str">
        <f>IF(Fund_Returns!P50="","",(1+Fund_Returns!P50)/(1+Fund_Returns!$IB50))</f>
        <v/>
      </c>
      <c r="Q50" s="81" t="str">
        <f>IF(Fund_Returns!Q50="","",(1+Fund_Returns!Q50)/(1+Fund_Returns!$IB50))</f>
        <v/>
      </c>
      <c r="R50" s="81">
        <f>IF(Fund_Returns!R50="","",(1+Fund_Returns!R50)/(1+Fund_Returns!$IB50))</f>
        <v>1.0318442000000001</v>
      </c>
      <c r="S50" s="81">
        <f>IF(Fund_Returns!S50="","",(1+Fund_Returns!S50)/(1+Fund_Returns!$IB50))</f>
        <v>1.0463946792116148</v>
      </c>
    </row>
    <row r="51" spans="1:19" x14ac:dyDescent="0.25">
      <c r="A51" s="82">
        <v>38046</v>
      </c>
      <c r="B51" s="81" t="str">
        <f>IF(Fund_Returns!B51="","",(1+Fund_Returns!B51)/(1+Fund_Returns!$IB51))</f>
        <v/>
      </c>
      <c r="C51" s="81" t="str">
        <f>IF(Fund_Returns!C51="","",(1+Fund_Returns!C51)/(1+Fund_Returns!$IB51))</f>
        <v/>
      </c>
      <c r="D51" s="81" t="str">
        <f>IF(Fund_Returns!D51="","",(1+Fund_Returns!D51)/(1+Fund_Returns!$IB51))</f>
        <v/>
      </c>
      <c r="E51" s="81" t="str">
        <f>IF(Fund_Returns!E51="","",(1+Fund_Returns!E51)/(1+Fund_Returns!$IB51))</f>
        <v/>
      </c>
      <c r="F51" s="81" t="str">
        <f>IF(Fund_Returns!F51="","",(1+Fund_Returns!F51)/(1+Fund_Returns!$IB51))</f>
        <v/>
      </c>
      <c r="G51" s="81" t="str">
        <f>IF(Fund_Returns!G51="","",(1+Fund_Returns!G51)/(1+Fund_Returns!$IB51))</f>
        <v/>
      </c>
      <c r="H51" s="81" t="str">
        <f>IF(Fund_Returns!H51="","",(1+Fund_Returns!H51)/(1+Fund_Returns!$IB51))</f>
        <v/>
      </c>
      <c r="I51" s="81" t="str">
        <f>IF(Fund_Returns!I51="","",(1+Fund_Returns!I51)/(1+Fund_Returns!$IB51))</f>
        <v/>
      </c>
      <c r="J51" s="81">
        <f>IF(Fund_Returns!J51="","",(1+Fund_Returns!J51)/(1+Fund_Returns!$IB51))</f>
        <v>1.0129044</v>
      </c>
      <c r="K51" s="81">
        <f>IF(Fund_Returns!K51="","",(1+Fund_Returns!K51)/(1+Fund_Returns!$IB51))</f>
        <v>0.99437169999999997</v>
      </c>
      <c r="L51" s="81">
        <f>IF(Fund_Returns!L51="","",(1+Fund_Returns!L51)/(1+Fund_Returns!$IB51))</f>
        <v>0.98280590000000001</v>
      </c>
      <c r="M51" s="81" t="str">
        <f>IF(Fund_Returns!M51="","",(1+Fund_Returns!M51)/(1+Fund_Returns!$IB51))</f>
        <v/>
      </c>
      <c r="N51" s="81" t="str">
        <f>IF(Fund_Returns!N51="","",(1+Fund_Returns!N51)/(1+Fund_Returns!$IB51))</f>
        <v/>
      </c>
      <c r="O51" s="81" t="str">
        <f>IF(Fund_Returns!O51="","",(1+Fund_Returns!O51)/(1+Fund_Returns!$IB51))</f>
        <v/>
      </c>
      <c r="P51" s="81" t="str">
        <f>IF(Fund_Returns!P51="","",(1+Fund_Returns!P51)/(1+Fund_Returns!$IB51))</f>
        <v/>
      </c>
      <c r="Q51" s="81" t="str">
        <f>IF(Fund_Returns!Q51="","",(1+Fund_Returns!Q51)/(1+Fund_Returns!$IB51))</f>
        <v/>
      </c>
      <c r="R51" s="81">
        <f>IF(Fund_Returns!R51="","",(1+Fund_Returns!R51)/(1+Fund_Returns!$IB51))</f>
        <v>1.0051923</v>
      </c>
      <c r="S51" s="81">
        <f>IF(Fund_Returns!S51="","",(1+Fund_Returns!S51)/(1+Fund_Returns!$IB51))</f>
        <v>1.0047864506627393</v>
      </c>
    </row>
    <row r="52" spans="1:19" x14ac:dyDescent="0.25">
      <c r="A52" s="82">
        <v>38077</v>
      </c>
      <c r="B52" s="81" t="str">
        <f>IF(Fund_Returns!B52="","",(1+Fund_Returns!B52)/(1+Fund_Returns!$IB52))</f>
        <v/>
      </c>
      <c r="C52" s="81" t="str">
        <f>IF(Fund_Returns!C52="","",(1+Fund_Returns!C52)/(1+Fund_Returns!$IB52))</f>
        <v/>
      </c>
      <c r="D52" s="81" t="str">
        <f>IF(Fund_Returns!D52="","",(1+Fund_Returns!D52)/(1+Fund_Returns!$IB52))</f>
        <v/>
      </c>
      <c r="E52" s="81" t="str">
        <f>IF(Fund_Returns!E52="","",(1+Fund_Returns!E52)/(1+Fund_Returns!$IB52))</f>
        <v/>
      </c>
      <c r="F52" s="81" t="str">
        <f>IF(Fund_Returns!F52="","",(1+Fund_Returns!F52)/(1+Fund_Returns!$IB52))</f>
        <v/>
      </c>
      <c r="G52" s="81" t="str">
        <f>IF(Fund_Returns!G52="","",(1+Fund_Returns!G52)/(1+Fund_Returns!$IB52))</f>
        <v/>
      </c>
      <c r="H52" s="81" t="str">
        <f>IF(Fund_Returns!H52="","",(1+Fund_Returns!H52)/(1+Fund_Returns!$IB52))</f>
        <v/>
      </c>
      <c r="I52" s="81" t="str">
        <f>IF(Fund_Returns!I52="","",(1+Fund_Returns!I52)/(1+Fund_Returns!$IB52))</f>
        <v/>
      </c>
      <c r="J52" s="81">
        <f>IF(Fund_Returns!J52="","",(1+Fund_Returns!J52)/(1+Fund_Returns!$IB52))</f>
        <v>1.0071270000000001</v>
      </c>
      <c r="K52" s="81">
        <f>IF(Fund_Returns!K52="","",(1+Fund_Returns!K52)/(1+Fund_Returns!$IB52))</f>
        <v>1.0157068</v>
      </c>
      <c r="L52" s="81">
        <f>IF(Fund_Returns!L52="","",(1+Fund_Returns!L52)/(1+Fund_Returns!$IB52))</f>
        <v>0.98782959999999997</v>
      </c>
      <c r="M52" s="81" t="str">
        <f>IF(Fund_Returns!M52="","",(1+Fund_Returns!M52)/(1+Fund_Returns!$IB52))</f>
        <v/>
      </c>
      <c r="N52" s="81">
        <f>IF(Fund_Returns!N52="","",(1+Fund_Returns!N52)/(1+Fund_Returns!$IB52))</f>
        <v>1.0156849999999999</v>
      </c>
      <c r="O52" s="81" t="str">
        <f>IF(Fund_Returns!O52="","",(1+Fund_Returns!O52)/(1+Fund_Returns!$IB52))</f>
        <v/>
      </c>
      <c r="P52" s="81" t="str">
        <f>IF(Fund_Returns!P52="","",(1+Fund_Returns!P52)/(1+Fund_Returns!$IB52))</f>
        <v/>
      </c>
      <c r="Q52" s="81" t="str">
        <f>IF(Fund_Returns!Q52="","",(1+Fund_Returns!Q52)/(1+Fund_Returns!$IB52))</f>
        <v/>
      </c>
      <c r="R52" s="81">
        <f>IF(Fund_Returns!R52="","",(1+Fund_Returns!R52)/(1+Fund_Returns!$IB52))</f>
        <v>1.0074209000000001</v>
      </c>
      <c r="S52" s="81">
        <f>IF(Fund_Returns!S52="","",(1+Fund_Returns!S52)/(1+Fund_Returns!$IB52))</f>
        <v>0.98607548552583368</v>
      </c>
    </row>
    <row r="53" spans="1:19" x14ac:dyDescent="0.25">
      <c r="A53" s="82">
        <v>38107</v>
      </c>
      <c r="B53" s="81" t="str">
        <f>IF(Fund_Returns!B53="","",(1+Fund_Returns!B53)/(1+Fund_Returns!$IB53))</f>
        <v/>
      </c>
      <c r="C53" s="81" t="str">
        <f>IF(Fund_Returns!C53="","",(1+Fund_Returns!C53)/(1+Fund_Returns!$IB53))</f>
        <v/>
      </c>
      <c r="D53" s="81" t="str">
        <f>IF(Fund_Returns!D53="","",(1+Fund_Returns!D53)/(1+Fund_Returns!$IB53))</f>
        <v/>
      </c>
      <c r="E53" s="81" t="str">
        <f>IF(Fund_Returns!E53="","",(1+Fund_Returns!E53)/(1+Fund_Returns!$IB53))</f>
        <v/>
      </c>
      <c r="F53" s="81" t="str">
        <f>IF(Fund_Returns!F53="","",(1+Fund_Returns!F53)/(1+Fund_Returns!$IB53))</f>
        <v/>
      </c>
      <c r="G53" s="81" t="str">
        <f>IF(Fund_Returns!G53="","",(1+Fund_Returns!G53)/(1+Fund_Returns!$IB53))</f>
        <v/>
      </c>
      <c r="H53" s="81" t="str">
        <f>IF(Fund_Returns!H53="","",(1+Fund_Returns!H53)/(1+Fund_Returns!$IB53))</f>
        <v/>
      </c>
      <c r="I53" s="81" t="str">
        <f>IF(Fund_Returns!I53="","",(1+Fund_Returns!I53)/(1+Fund_Returns!$IB53))</f>
        <v/>
      </c>
      <c r="J53" s="81">
        <f>IF(Fund_Returns!J53="","",(1+Fund_Returns!J53)/(1+Fund_Returns!$IB53))</f>
        <v>0.99464470000000005</v>
      </c>
      <c r="K53" s="81">
        <f>IF(Fund_Returns!K53="","",(1+Fund_Returns!K53)/(1+Fund_Returns!$IB53))</f>
        <v>1.0079874</v>
      </c>
      <c r="L53" s="81">
        <f>IF(Fund_Returns!L53="","",(1+Fund_Returns!L53)/(1+Fund_Returns!$IB53))</f>
        <v>0.99746950000000001</v>
      </c>
      <c r="M53" s="81" t="str">
        <f>IF(Fund_Returns!M53="","",(1+Fund_Returns!M53)/(1+Fund_Returns!$IB53))</f>
        <v/>
      </c>
      <c r="N53" s="81">
        <f>IF(Fund_Returns!N53="","",(1+Fund_Returns!N53)/(1+Fund_Returns!$IB53))</f>
        <v>1.0055741</v>
      </c>
      <c r="O53" s="81" t="str">
        <f>IF(Fund_Returns!O53="","",(1+Fund_Returns!O53)/(1+Fund_Returns!$IB53))</f>
        <v/>
      </c>
      <c r="P53" s="81" t="str">
        <f>IF(Fund_Returns!P53="","",(1+Fund_Returns!P53)/(1+Fund_Returns!$IB53))</f>
        <v/>
      </c>
      <c r="Q53" s="81" t="str">
        <f>IF(Fund_Returns!Q53="","",(1+Fund_Returns!Q53)/(1+Fund_Returns!$IB53))</f>
        <v/>
      </c>
      <c r="R53" s="81">
        <f>IF(Fund_Returns!R53="","",(1+Fund_Returns!R53)/(1+Fund_Returns!$IB53))</f>
        <v>0.98938409999999999</v>
      </c>
      <c r="S53" s="81">
        <f>IF(Fund_Returns!S53="","",(1+Fund_Returns!S53)/(1+Fund_Returns!$IB53))</f>
        <v>0.97635392829900836</v>
      </c>
    </row>
    <row r="54" spans="1:19" x14ac:dyDescent="0.25">
      <c r="A54" s="82">
        <v>38138</v>
      </c>
      <c r="B54" s="81" t="str">
        <f>IF(Fund_Returns!B54="","",(1+Fund_Returns!B54)/(1+Fund_Returns!$IB54))</f>
        <v/>
      </c>
      <c r="C54" s="81" t="str">
        <f>IF(Fund_Returns!C54="","",(1+Fund_Returns!C54)/(1+Fund_Returns!$IB54))</f>
        <v/>
      </c>
      <c r="D54" s="81" t="str">
        <f>IF(Fund_Returns!D54="","",(1+Fund_Returns!D54)/(1+Fund_Returns!$IB54))</f>
        <v/>
      </c>
      <c r="E54" s="81" t="str">
        <f>IF(Fund_Returns!E54="","",(1+Fund_Returns!E54)/(1+Fund_Returns!$IB54))</f>
        <v/>
      </c>
      <c r="F54" s="81" t="str">
        <f>IF(Fund_Returns!F54="","",(1+Fund_Returns!F54)/(1+Fund_Returns!$IB54))</f>
        <v/>
      </c>
      <c r="G54" s="81" t="str">
        <f>IF(Fund_Returns!G54="","",(1+Fund_Returns!G54)/(1+Fund_Returns!$IB54))</f>
        <v/>
      </c>
      <c r="H54" s="81" t="str">
        <f>IF(Fund_Returns!H54="","",(1+Fund_Returns!H54)/(1+Fund_Returns!$IB54))</f>
        <v/>
      </c>
      <c r="I54" s="81" t="str">
        <f>IF(Fund_Returns!I54="","",(1+Fund_Returns!I54)/(1+Fund_Returns!$IB54))</f>
        <v/>
      </c>
      <c r="J54" s="81">
        <f>IF(Fund_Returns!J54="","",(1+Fund_Returns!J54)/(1+Fund_Returns!$IB54))</f>
        <v>0.9991063</v>
      </c>
      <c r="K54" s="81">
        <f>IF(Fund_Returns!K54="","",(1+Fund_Returns!K54)/(1+Fund_Returns!$IB54))</f>
        <v>0.97986949999999995</v>
      </c>
      <c r="L54" s="81">
        <f>IF(Fund_Returns!L54="","",(1+Fund_Returns!L54)/(1+Fund_Returns!$IB54))</f>
        <v>0.99041860000000004</v>
      </c>
      <c r="M54" s="81" t="str">
        <f>IF(Fund_Returns!M54="","",(1+Fund_Returns!M54)/(1+Fund_Returns!$IB54))</f>
        <v/>
      </c>
      <c r="N54" s="81">
        <f>IF(Fund_Returns!N54="","",(1+Fund_Returns!N54)/(1+Fund_Returns!$IB54))</f>
        <v>1.0009863000000001</v>
      </c>
      <c r="O54" s="81" t="str">
        <f>IF(Fund_Returns!O54="","",(1+Fund_Returns!O54)/(1+Fund_Returns!$IB54))</f>
        <v/>
      </c>
      <c r="P54" s="81" t="str">
        <f>IF(Fund_Returns!P54="","",(1+Fund_Returns!P54)/(1+Fund_Returns!$IB54))</f>
        <v/>
      </c>
      <c r="Q54" s="81" t="str">
        <f>IF(Fund_Returns!Q54="","",(1+Fund_Returns!Q54)/(1+Fund_Returns!$IB54))</f>
        <v/>
      </c>
      <c r="R54" s="81">
        <f>IF(Fund_Returns!R54="","",(1+Fund_Returns!R54)/(1+Fund_Returns!$IB54))</f>
        <v>1.0002948</v>
      </c>
      <c r="S54" s="81">
        <f>IF(Fund_Returns!S54="","",(1+Fund_Returns!S54)/(1+Fund_Returns!$IB54))</f>
        <v>1.0030649038461539</v>
      </c>
    </row>
    <row r="55" spans="1:19" x14ac:dyDescent="0.25">
      <c r="A55" s="82">
        <v>38168</v>
      </c>
      <c r="B55" s="81" t="str">
        <f>IF(Fund_Returns!B55="","",(1+Fund_Returns!B55)/(1+Fund_Returns!$IB55))</f>
        <v/>
      </c>
      <c r="C55" s="81" t="str">
        <f>IF(Fund_Returns!C55="","",(1+Fund_Returns!C55)/(1+Fund_Returns!$IB55))</f>
        <v/>
      </c>
      <c r="D55" s="81" t="str">
        <f>IF(Fund_Returns!D55="","",(1+Fund_Returns!D55)/(1+Fund_Returns!$IB55))</f>
        <v/>
      </c>
      <c r="E55" s="81" t="str">
        <f>IF(Fund_Returns!E55="","",(1+Fund_Returns!E55)/(1+Fund_Returns!$IB55))</f>
        <v/>
      </c>
      <c r="F55" s="81" t="str">
        <f>IF(Fund_Returns!F55="","",(1+Fund_Returns!F55)/(1+Fund_Returns!$IB55))</f>
        <v/>
      </c>
      <c r="G55" s="81" t="str">
        <f>IF(Fund_Returns!G55="","",(1+Fund_Returns!G55)/(1+Fund_Returns!$IB55))</f>
        <v/>
      </c>
      <c r="H55" s="81" t="str">
        <f>IF(Fund_Returns!H55="","",(1+Fund_Returns!H55)/(1+Fund_Returns!$IB55))</f>
        <v/>
      </c>
      <c r="I55" s="81" t="str">
        <f>IF(Fund_Returns!I55="","",(1+Fund_Returns!I55)/(1+Fund_Returns!$IB55))</f>
        <v/>
      </c>
      <c r="J55" s="81">
        <f>IF(Fund_Returns!J55="","",(1+Fund_Returns!J55)/(1+Fund_Returns!$IB55))</f>
        <v>0.9982856</v>
      </c>
      <c r="K55" s="81">
        <f>IF(Fund_Returns!K55="","",(1+Fund_Returns!K55)/(1+Fund_Returns!$IB55))</f>
        <v>1.0088552</v>
      </c>
      <c r="L55" s="81">
        <f>IF(Fund_Returns!L55="","",(1+Fund_Returns!L55)/(1+Fund_Returns!$IB55))</f>
        <v>0.98134909999999997</v>
      </c>
      <c r="M55" s="81" t="str">
        <f>IF(Fund_Returns!M55="","",(1+Fund_Returns!M55)/(1+Fund_Returns!$IB55))</f>
        <v/>
      </c>
      <c r="N55" s="81">
        <f>IF(Fund_Returns!N55="","",(1+Fund_Returns!N55)/(1+Fund_Returns!$IB55))</f>
        <v>1.0098142000000001</v>
      </c>
      <c r="O55" s="81" t="str">
        <f>IF(Fund_Returns!O55="","",(1+Fund_Returns!O55)/(1+Fund_Returns!$IB55))</f>
        <v/>
      </c>
      <c r="P55" s="81" t="str">
        <f>IF(Fund_Returns!P55="","",(1+Fund_Returns!P55)/(1+Fund_Returns!$IB55))</f>
        <v/>
      </c>
      <c r="Q55" s="81" t="str">
        <f>IF(Fund_Returns!Q55="","",(1+Fund_Returns!Q55)/(1+Fund_Returns!$IB55))</f>
        <v/>
      </c>
      <c r="R55" s="81">
        <f>IF(Fund_Returns!R55="","",(1+Fund_Returns!R55)/(1+Fund_Returns!$IB55))</f>
        <v>0.9977897</v>
      </c>
      <c r="S55" s="81">
        <f>IF(Fund_Returns!S55="","",(1+Fund_Returns!S55)/(1+Fund_Returns!$IB55))</f>
        <v>0.9728596249475765</v>
      </c>
    </row>
    <row r="56" spans="1:19" x14ac:dyDescent="0.25">
      <c r="A56" s="82">
        <v>38199</v>
      </c>
      <c r="B56" s="81" t="str">
        <f>IF(Fund_Returns!B56="","",(1+Fund_Returns!B56)/(1+Fund_Returns!$IB56))</f>
        <v/>
      </c>
      <c r="C56" s="81" t="str">
        <f>IF(Fund_Returns!C56="","",(1+Fund_Returns!C56)/(1+Fund_Returns!$IB56))</f>
        <v/>
      </c>
      <c r="D56" s="81" t="str">
        <f>IF(Fund_Returns!D56="","",(1+Fund_Returns!D56)/(1+Fund_Returns!$IB56))</f>
        <v/>
      </c>
      <c r="E56" s="81" t="str">
        <f>IF(Fund_Returns!E56="","",(1+Fund_Returns!E56)/(1+Fund_Returns!$IB56))</f>
        <v/>
      </c>
      <c r="F56" s="81" t="str">
        <f>IF(Fund_Returns!F56="","",(1+Fund_Returns!F56)/(1+Fund_Returns!$IB56))</f>
        <v/>
      </c>
      <c r="G56" s="81" t="str">
        <f>IF(Fund_Returns!G56="","",(1+Fund_Returns!G56)/(1+Fund_Returns!$IB56))</f>
        <v/>
      </c>
      <c r="H56" s="81" t="str">
        <f>IF(Fund_Returns!H56="","",(1+Fund_Returns!H56)/(1+Fund_Returns!$IB56))</f>
        <v/>
      </c>
      <c r="I56" s="81" t="str">
        <f>IF(Fund_Returns!I56="","",(1+Fund_Returns!I56)/(1+Fund_Returns!$IB56))</f>
        <v/>
      </c>
      <c r="J56" s="81">
        <f>IF(Fund_Returns!J56="","",(1+Fund_Returns!J56)/(1+Fund_Returns!$IB56))</f>
        <v>0.99824539999999995</v>
      </c>
      <c r="K56" s="81">
        <f>IF(Fund_Returns!K56="","",(1+Fund_Returns!K56)/(1+Fund_Returns!$IB56))</f>
        <v>1.0014746000000001</v>
      </c>
      <c r="L56" s="81">
        <f>IF(Fund_Returns!L56="","",(1+Fund_Returns!L56)/(1+Fund_Returns!$IB56))</f>
        <v>1.0079929000000001</v>
      </c>
      <c r="M56" s="81" t="str">
        <f>IF(Fund_Returns!M56="","",(1+Fund_Returns!M56)/(1+Fund_Returns!$IB56))</f>
        <v/>
      </c>
      <c r="N56" s="81">
        <f>IF(Fund_Returns!N56="","",(1+Fund_Returns!N56)/(1+Fund_Returns!$IB56))</f>
        <v>1.0066645999999999</v>
      </c>
      <c r="O56" s="81" t="str">
        <f>IF(Fund_Returns!O56="","",(1+Fund_Returns!O56)/(1+Fund_Returns!$IB56))</f>
        <v/>
      </c>
      <c r="P56" s="81" t="str">
        <f>IF(Fund_Returns!P56="","",(1+Fund_Returns!P56)/(1+Fund_Returns!$IB56))</f>
        <v/>
      </c>
      <c r="Q56" s="81" t="str">
        <f>IF(Fund_Returns!Q56="","",(1+Fund_Returns!Q56)/(1+Fund_Returns!$IB56))</f>
        <v/>
      </c>
      <c r="R56" s="81">
        <f>IF(Fund_Returns!R56="","",(1+Fund_Returns!R56)/(1+Fund_Returns!$IB56))</f>
        <v>1.0121834000000001</v>
      </c>
      <c r="S56" s="81">
        <f>IF(Fund_Returns!S56="","",(1+Fund_Returns!S56)/(1+Fund_Returns!$IB56))</f>
        <v>1.0215235866486021</v>
      </c>
    </row>
    <row r="57" spans="1:19" x14ac:dyDescent="0.25">
      <c r="A57" s="82">
        <v>38230</v>
      </c>
      <c r="B57" s="81" t="str">
        <f>IF(Fund_Returns!B57="","",(1+Fund_Returns!B57)/(1+Fund_Returns!$IB57))</f>
        <v/>
      </c>
      <c r="C57" s="81" t="str">
        <f>IF(Fund_Returns!C57="","",(1+Fund_Returns!C57)/(1+Fund_Returns!$IB57))</f>
        <v/>
      </c>
      <c r="D57" s="81" t="str">
        <f>IF(Fund_Returns!D57="","",(1+Fund_Returns!D57)/(1+Fund_Returns!$IB57))</f>
        <v/>
      </c>
      <c r="E57" s="81" t="str">
        <f>IF(Fund_Returns!E57="","",(1+Fund_Returns!E57)/(1+Fund_Returns!$IB57))</f>
        <v/>
      </c>
      <c r="F57" s="81" t="str">
        <f>IF(Fund_Returns!F57="","",(1+Fund_Returns!F57)/(1+Fund_Returns!$IB57))</f>
        <v/>
      </c>
      <c r="G57" s="81" t="str">
        <f>IF(Fund_Returns!G57="","",(1+Fund_Returns!G57)/(1+Fund_Returns!$IB57))</f>
        <v/>
      </c>
      <c r="H57" s="81" t="str">
        <f>IF(Fund_Returns!H57="","",(1+Fund_Returns!H57)/(1+Fund_Returns!$IB57))</f>
        <v/>
      </c>
      <c r="I57" s="81" t="str">
        <f>IF(Fund_Returns!I57="","",(1+Fund_Returns!I57)/(1+Fund_Returns!$IB57))</f>
        <v/>
      </c>
      <c r="J57" s="81">
        <f>IF(Fund_Returns!J57="","",(1+Fund_Returns!J57)/(1+Fund_Returns!$IB57))</f>
        <v>1.0700475</v>
      </c>
      <c r="K57" s="81">
        <f>IF(Fund_Returns!K57="","",(1+Fund_Returns!K57)/(1+Fund_Returns!$IB57))</f>
        <v>1.0581265</v>
      </c>
      <c r="L57" s="81">
        <f>IF(Fund_Returns!L57="","",(1+Fund_Returns!L57)/(1+Fund_Returns!$IB57))</f>
        <v>1.1040529000000001</v>
      </c>
      <c r="M57" s="81" t="str">
        <f>IF(Fund_Returns!M57="","",(1+Fund_Returns!M57)/(1+Fund_Returns!$IB57))</f>
        <v/>
      </c>
      <c r="N57" s="81">
        <f>IF(Fund_Returns!N57="","",(1+Fund_Returns!N57)/(1+Fund_Returns!$IB57))</f>
        <v>1.0721175000000001</v>
      </c>
      <c r="O57" s="81" t="str">
        <f>IF(Fund_Returns!O57="","",(1+Fund_Returns!O57)/(1+Fund_Returns!$IB57))</f>
        <v/>
      </c>
      <c r="P57" s="81" t="str">
        <f>IF(Fund_Returns!P57="","",(1+Fund_Returns!P57)/(1+Fund_Returns!$IB57))</f>
        <v/>
      </c>
      <c r="Q57" s="81" t="str">
        <f>IF(Fund_Returns!Q57="","",(1+Fund_Returns!Q57)/(1+Fund_Returns!$IB57))</f>
        <v/>
      </c>
      <c r="R57" s="81">
        <f>IF(Fund_Returns!R57="","",(1+Fund_Returns!R57)/(1+Fund_Returns!$IB57))</f>
        <v>1.0641961</v>
      </c>
      <c r="S57" s="81">
        <f>IF(Fund_Returns!S57="","",(1+Fund_Returns!S57)/(1+Fund_Returns!$IB57))</f>
        <v>1.0874654609394625</v>
      </c>
    </row>
    <row r="58" spans="1:19" x14ac:dyDescent="0.25">
      <c r="A58" s="82">
        <v>38260</v>
      </c>
      <c r="B58" s="81" t="str">
        <f>IF(Fund_Returns!B58="","",(1+Fund_Returns!B58)/(1+Fund_Returns!$IB58))</f>
        <v/>
      </c>
      <c r="C58" s="81" t="str">
        <f>IF(Fund_Returns!C58="","",(1+Fund_Returns!C58)/(1+Fund_Returns!$IB58))</f>
        <v/>
      </c>
      <c r="D58" s="81" t="str">
        <f>IF(Fund_Returns!D58="","",(1+Fund_Returns!D58)/(1+Fund_Returns!$IB58))</f>
        <v/>
      </c>
      <c r="E58" s="81" t="str">
        <f>IF(Fund_Returns!E58="","",(1+Fund_Returns!E58)/(1+Fund_Returns!$IB58))</f>
        <v/>
      </c>
      <c r="F58" s="81" t="str">
        <f>IF(Fund_Returns!F58="","",(1+Fund_Returns!F58)/(1+Fund_Returns!$IB58))</f>
        <v/>
      </c>
      <c r="G58" s="81" t="str">
        <f>IF(Fund_Returns!G58="","",(1+Fund_Returns!G58)/(1+Fund_Returns!$IB58))</f>
        <v/>
      </c>
      <c r="H58" s="81" t="str">
        <f>IF(Fund_Returns!H58="","",(1+Fund_Returns!H58)/(1+Fund_Returns!$IB58))</f>
        <v/>
      </c>
      <c r="I58" s="81" t="str">
        <f>IF(Fund_Returns!I58="","",(1+Fund_Returns!I58)/(1+Fund_Returns!$IB58))</f>
        <v/>
      </c>
      <c r="J58" s="81">
        <f>IF(Fund_Returns!J58="","",(1+Fund_Returns!J58)/(1+Fund_Returns!$IB58))</f>
        <v>1.0546624</v>
      </c>
      <c r="K58" s="81">
        <f>IF(Fund_Returns!K58="","",(1+Fund_Returns!K58)/(1+Fund_Returns!$IB58))</f>
        <v>1.0703731000000001</v>
      </c>
      <c r="L58" s="81">
        <f>IF(Fund_Returns!L58="","",(1+Fund_Returns!L58)/(1+Fund_Returns!$IB58))</f>
        <v>1.0326390999999999</v>
      </c>
      <c r="M58" s="81" t="str">
        <f>IF(Fund_Returns!M58="","",(1+Fund_Returns!M58)/(1+Fund_Returns!$IB58))</f>
        <v/>
      </c>
      <c r="N58" s="81">
        <f>IF(Fund_Returns!N58="","",(1+Fund_Returns!N58)/(1+Fund_Returns!$IB58))</f>
        <v>1.0582613999999999</v>
      </c>
      <c r="O58" s="81" t="str">
        <f>IF(Fund_Returns!O58="","",(1+Fund_Returns!O58)/(1+Fund_Returns!$IB58))</f>
        <v/>
      </c>
      <c r="P58" s="81" t="str">
        <f>IF(Fund_Returns!P58="","",(1+Fund_Returns!P58)/(1+Fund_Returns!$IB58))</f>
        <v/>
      </c>
      <c r="Q58" s="81" t="str">
        <f>IF(Fund_Returns!Q58="","",(1+Fund_Returns!Q58)/(1+Fund_Returns!$IB58))</f>
        <v/>
      </c>
      <c r="R58" s="81">
        <f>IF(Fund_Returns!R58="","",(1+Fund_Returns!R58)/(1+Fund_Returns!$IB58))</f>
        <v>1.0592953000000001</v>
      </c>
      <c r="S58" s="81">
        <f>IF(Fund_Returns!S58="","",(1+Fund_Returns!S58)/(1+Fund_Returns!$IB58))</f>
        <v>1.0571283377991316</v>
      </c>
    </row>
    <row r="59" spans="1:19" x14ac:dyDescent="0.25">
      <c r="A59" s="82">
        <v>38291</v>
      </c>
      <c r="B59" s="81" t="str">
        <f>IF(Fund_Returns!B59="","",(1+Fund_Returns!B59)/(1+Fund_Returns!$IB59))</f>
        <v/>
      </c>
      <c r="C59" s="81" t="str">
        <f>IF(Fund_Returns!C59="","",(1+Fund_Returns!C59)/(1+Fund_Returns!$IB59))</f>
        <v/>
      </c>
      <c r="D59" s="81" t="str">
        <f>IF(Fund_Returns!D59="","",(1+Fund_Returns!D59)/(1+Fund_Returns!$IB59))</f>
        <v/>
      </c>
      <c r="E59" s="81" t="str">
        <f>IF(Fund_Returns!E59="","",(1+Fund_Returns!E59)/(1+Fund_Returns!$IB59))</f>
        <v/>
      </c>
      <c r="F59" s="81" t="str">
        <f>IF(Fund_Returns!F59="","",(1+Fund_Returns!F59)/(1+Fund_Returns!$IB59))</f>
        <v/>
      </c>
      <c r="G59" s="81" t="str">
        <f>IF(Fund_Returns!G59="","",(1+Fund_Returns!G59)/(1+Fund_Returns!$IB59))</f>
        <v/>
      </c>
      <c r="H59" s="81" t="str">
        <f>IF(Fund_Returns!H59="","",(1+Fund_Returns!H59)/(1+Fund_Returns!$IB59))</f>
        <v/>
      </c>
      <c r="I59" s="81" t="str">
        <f>IF(Fund_Returns!I59="","",(1+Fund_Returns!I59)/(1+Fund_Returns!$IB59))</f>
        <v/>
      </c>
      <c r="J59" s="81">
        <f>IF(Fund_Returns!J59="","",(1+Fund_Returns!J59)/(1+Fund_Returns!$IB59))</f>
        <v>1.0563020000000001</v>
      </c>
      <c r="K59" s="81">
        <f>IF(Fund_Returns!K59="","",(1+Fund_Returns!K59)/(1+Fund_Returns!$IB59))</f>
        <v>1.0626509</v>
      </c>
      <c r="L59" s="81">
        <f>IF(Fund_Returns!L59="","",(1+Fund_Returns!L59)/(1+Fund_Returns!$IB59))</f>
        <v>0.98812670000000002</v>
      </c>
      <c r="M59" s="81" t="str">
        <f>IF(Fund_Returns!M59="","",(1+Fund_Returns!M59)/(1+Fund_Returns!$IB59))</f>
        <v/>
      </c>
      <c r="N59" s="81">
        <f>IF(Fund_Returns!N59="","",(1+Fund_Returns!N59)/(1+Fund_Returns!$IB59))</f>
        <v>1.0350630999999999</v>
      </c>
      <c r="O59" s="81" t="str">
        <f>IF(Fund_Returns!O59="","",(1+Fund_Returns!O59)/(1+Fund_Returns!$IB59))</f>
        <v/>
      </c>
      <c r="P59" s="81" t="str">
        <f>IF(Fund_Returns!P59="","",(1+Fund_Returns!P59)/(1+Fund_Returns!$IB59))</f>
        <v/>
      </c>
      <c r="Q59" s="81" t="str">
        <f>IF(Fund_Returns!Q59="","",(1+Fund_Returns!Q59)/(1+Fund_Returns!$IB59))</f>
        <v/>
      </c>
      <c r="R59" s="81">
        <f>IF(Fund_Returns!R59="","",(1+Fund_Returns!R59)/(1+Fund_Returns!$IB59))</f>
        <v>1.0405248</v>
      </c>
      <c r="S59" s="81">
        <f>IF(Fund_Returns!S59="","",(1+Fund_Returns!S59)/(1+Fund_Returns!$IB59))</f>
        <v>0.9938643335984545</v>
      </c>
    </row>
    <row r="60" spans="1:19" x14ac:dyDescent="0.25">
      <c r="A60" s="82">
        <v>38321</v>
      </c>
      <c r="B60" s="81" t="str">
        <f>IF(Fund_Returns!B60="","",(1+Fund_Returns!B60)/(1+Fund_Returns!$IB60))</f>
        <v/>
      </c>
      <c r="C60" s="81" t="str">
        <f>IF(Fund_Returns!C60="","",(1+Fund_Returns!C60)/(1+Fund_Returns!$IB60))</f>
        <v/>
      </c>
      <c r="D60" s="81" t="str">
        <f>IF(Fund_Returns!D60="","",(1+Fund_Returns!D60)/(1+Fund_Returns!$IB60))</f>
        <v/>
      </c>
      <c r="E60" s="81" t="str">
        <f>IF(Fund_Returns!E60="","",(1+Fund_Returns!E60)/(1+Fund_Returns!$IB60))</f>
        <v/>
      </c>
      <c r="F60" s="81" t="str">
        <f>IF(Fund_Returns!F60="","",(1+Fund_Returns!F60)/(1+Fund_Returns!$IB60))</f>
        <v/>
      </c>
      <c r="G60" s="81" t="str">
        <f>IF(Fund_Returns!G60="","",(1+Fund_Returns!G60)/(1+Fund_Returns!$IB60))</f>
        <v/>
      </c>
      <c r="H60" s="81" t="str">
        <f>IF(Fund_Returns!H60="","",(1+Fund_Returns!H60)/(1+Fund_Returns!$IB60))</f>
        <v/>
      </c>
      <c r="I60" s="81" t="str">
        <f>IF(Fund_Returns!I60="","",(1+Fund_Returns!I60)/(1+Fund_Returns!$IB60))</f>
        <v/>
      </c>
      <c r="J60" s="81">
        <f>IF(Fund_Returns!J60="","",(1+Fund_Returns!J60)/(1+Fund_Returns!$IB60))</f>
        <v>1.0799061000000001</v>
      </c>
      <c r="K60" s="81">
        <f>IF(Fund_Returns!K60="","",(1+Fund_Returns!K60)/(1+Fund_Returns!$IB60))</f>
        <v>1.1040489</v>
      </c>
      <c r="L60" s="81">
        <f>IF(Fund_Returns!L60="","",(1+Fund_Returns!L60)/(1+Fund_Returns!$IB60))</f>
        <v>1.0561050999999999</v>
      </c>
      <c r="M60" s="81" t="str">
        <f>IF(Fund_Returns!M60="","",(1+Fund_Returns!M60)/(1+Fund_Returns!$IB60))</f>
        <v/>
      </c>
      <c r="N60" s="81">
        <f>IF(Fund_Returns!N60="","",(1+Fund_Returns!N60)/(1+Fund_Returns!$IB60))</f>
        <v>1.0772824999999999</v>
      </c>
      <c r="O60" s="81" t="str">
        <f>IF(Fund_Returns!O60="","",(1+Fund_Returns!O60)/(1+Fund_Returns!$IB60))</f>
        <v/>
      </c>
      <c r="P60" s="81" t="str">
        <f>IF(Fund_Returns!P60="","",(1+Fund_Returns!P60)/(1+Fund_Returns!$IB60))</f>
        <v/>
      </c>
      <c r="Q60" s="81" t="str">
        <f>IF(Fund_Returns!Q60="","",(1+Fund_Returns!Q60)/(1+Fund_Returns!$IB60))</f>
        <v/>
      </c>
      <c r="R60" s="81">
        <f>IF(Fund_Returns!R60="","",(1+Fund_Returns!R60)/(1+Fund_Returns!$IB60))</f>
        <v>1.0853918</v>
      </c>
      <c r="S60" s="81">
        <f>IF(Fund_Returns!S60="","",(1+Fund_Returns!S60)/(1+Fund_Returns!$IB60))</f>
        <v>1.0725787302899457</v>
      </c>
    </row>
    <row r="61" spans="1:19" x14ac:dyDescent="0.25">
      <c r="A61" s="82">
        <v>38352</v>
      </c>
      <c r="B61" s="81" t="str">
        <f>IF(Fund_Returns!B61="","",(1+Fund_Returns!B61)/(1+Fund_Returns!$IB61))</f>
        <v/>
      </c>
      <c r="C61" s="81" t="str">
        <f>IF(Fund_Returns!C61="","",(1+Fund_Returns!C61)/(1+Fund_Returns!$IB61))</f>
        <v/>
      </c>
      <c r="D61" s="81" t="str">
        <f>IF(Fund_Returns!D61="","",(1+Fund_Returns!D61)/(1+Fund_Returns!$IB61))</f>
        <v/>
      </c>
      <c r="E61" s="81" t="str">
        <f>IF(Fund_Returns!E61="","",(1+Fund_Returns!E61)/(1+Fund_Returns!$IB61))</f>
        <v/>
      </c>
      <c r="F61" s="81" t="str">
        <f>IF(Fund_Returns!F61="","",(1+Fund_Returns!F61)/(1+Fund_Returns!$IB61))</f>
        <v/>
      </c>
      <c r="G61" s="81" t="str">
        <f>IF(Fund_Returns!G61="","",(1+Fund_Returns!G61)/(1+Fund_Returns!$IB61))</f>
        <v/>
      </c>
      <c r="H61" s="81" t="str">
        <f>IF(Fund_Returns!H61="","",(1+Fund_Returns!H61)/(1+Fund_Returns!$IB61))</f>
        <v/>
      </c>
      <c r="I61" s="81" t="str">
        <f>IF(Fund_Returns!I61="","",(1+Fund_Returns!I61)/(1+Fund_Returns!$IB61))</f>
        <v/>
      </c>
      <c r="J61" s="81">
        <f>IF(Fund_Returns!J61="","",(1+Fund_Returns!J61)/(1+Fund_Returns!$IB61))</f>
        <v>1.0358223</v>
      </c>
      <c r="K61" s="81">
        <f>IF(Fund_Returns!K61="","",(1+Fund_Returns!K61)/(1+Fund_Returns!$IB61))</f>
        <v>1.0376761000000001</v>
      </c>
      <c r="L61" s="81">
        <f>IF(Fund_Returns!L61="","",(1+Fund_Returns!L61)/(1+Fund_Returns!$IB61))</f>
        <v>1.0055447</v>
      </c>
      <c r="M61" s="81" t="str">
        <f>IF(Fund_Returns!M61="","",(1+Fund_Returns!M61)/(1+Fund_Returns!$IB61))</f>
        <v/>
      </c>
      <c r="N61" s="81">
        <f>IF(Fund_Returns!N61="","",(1+Fund_Returns!N61)/(1+Fund_Returns!$IB61))</f>
        <v>1.0261724999999999</v>
      </c>
      <c r="O61" s="81" t="str">
        <f>IF(Fund_Returns!O61="","",(1+Fund_Returns!O61)/(1+Fund_Returns!$IB61))</f>
        <v/>
      </c>
      <c r="P61" s="81" t="str">
        <f>IF(Fund_Returns!P61="","",(1+Fund_Returns!P61)/(1+Fund_Returns!$IB61))</f>
        <v/>
      </c>
      <c r="Q61" s="81" t="str">
        <f>IF(Fund_Returns!Q61="","",(1+Fund_Returns!Q61)/(1+Fund_Returns!$IB61))</f>
        <v/>
      </c>
      <c r="R61" s="81">
        <f>IF(Fund_Returns!R61="","",(1+Fund_Returns!R61)/(1+Fund_Returns!$IB61))</f>
        <v>1.0395679</v>
      </c>
      <c r="S61" s="81">
        <f>IF(Fund_Returns!S61="","",(1+Fund_Returns!S61)/(1+Fund_Returns!$IB61))</f>
        <v>1.0144386868256206</v>
      </c>
    </row>
    <row r="62" spans="1:19" x14ac:dyDescent="0.25">
      <c r="A62" s="82">
        <v>38383</v>
      </c>
      <c r="B62" s="81" t="str">
        <f>IF(Fund_Returns!B62="","",(1+Fund_Returns!B62)/(1+Fund_Returns!$IB62))</f>
        <v/>
      </c>
      <c r="C62" s="81" t="str">
        <f>IF(Fund_Returns!C62="","",(1+Fund_Returns!C62)/(1+Fund_Returns!$IB62))</f>
        <v/>
      </c>
      <c r="D62" s="81" t="str">
        <f>IF(Fund_Returns!D62="","",(1+Fund_Returns!D62)/(1+Fund_Returns!$IB62))</f>
        <v/>
      </c>
      <c r="E62" s="81" t="str">
        <f>IF(Fund_Returns!E62="","",(1+Fund_Returns!E62)/(1+Fund_Returns!$IB62))</f>
        <v/>
      </c>
      <c r="F62" s="81" t="str">
        <f>IF(Fund_Returns!F62="","",(1+Fund_Returns!F62)/(1+Fund_Returns!$IB62))</f>
        <v/>
      </c>
      <c r="G62" s="81" t="str">
        <f>IF(Fund_Returns!G62="","",(1+Fund_Returns!G62)/(1+Fund_Returns!$IB62))</f>
        <v/>
      </c>
      <c r="H62" s="81" t="str">
        <f>IF(Fund_Returns!H62="","",(1+Fund_Returns!H62)/(1+Fund_Returns!$IB62))</f>
        <v/>
      </c>
      <c r="I62" s="81" t="str">
        <f>IF(Fund_Returns!I62="","",(1+Fund_Returns!I62)/(1+Fund_Returns!$IB62))</f>
        <v/>
      </c>
      <c r="J62" s="81">
        <f>IF(Fund_Returns!J62="","",(1+Fund_Returns!J62)/(1+Fund_Returns!$IB62))</f>
        <v>1.0030048</v>
      </c>
      <c r="K62" s="81">
        <f>IF(Fund_Returns!K62="","",(1+Fund_Returns!K62)/(1+Fund_Returns!$IB62))</f>
        <v>0.99750830000000001</v>
      </c>
      <c r="L62" s="81">
        <f>IF(Fund_Returns!L62="","",(1+Fund_Returns!L62)/(1+Fund_Returns!$IB62))</f>
        <v>1.0037258</v>
      </c>
      <c r="M62" s="81" t="str">
        <f>IF(Fund_Returns!M62="","",(1+Fund_Returns!M62)/(1+Fund_Returns!$IB62))</f>
        <v/>
      </c>
      <c r="N62" s="81">
        <f>IF(Fund_Returns!N62="","",(1+Fund_Returns!N62)/(1+Fund_Returns!$IB62))</f>
        <v>1.0158312</v>
      </c>
      <c r="O62" s="81" t="str">
        <f>IF(Fund_Returns!O62="","",(1+Fund_Returns!O62)/(1+Fund_Returns!$IB62))</f>
        <v/>
      </c>
      <c r="P62" s="81" t="str">
        <f>IF(Fund_Returns!P62="","",(1+Fund_Returns!P62)/(1+Fund_Returns!$IB62))</f>
        <v/>
      </c>
      <c r="Q62" s="81" t="str">
        <f>IF(Fund_Returns!Q62="","",(1+Fund_Returns!Q62)/(1+Fund_Returns!$IB62))</f>
        <v/>
      </c>
      <c r="R62" s="81">
        <f>IF(Fund_Returns!R62="","",(1+Fund_Returns!R62)/(1+Fund_Returns!$IB62))</f>
        <v>0.99788849999999996</v>
      </c>
      <c r="S62" s="81">
        <f>IF(Fund_Returns!S62="","",(1+Fund_Returns!S62)/(1+Fund_Returns!$IB62))</f>
        <v>1.0135461790260658</v>
      </c>
    </row>
    <row r="63" spans="1:19" x14ac:dyDescent="0.25">
      <c r="A63" s="82">
        <v>38411</v>
      </c>
      <c r="B63" s="81" t="str">
        <f>IF(Fund_Returns!B63="","",(1+Fund_Returns!B63)/(1+Fund_Returns!$IB63))</f>
        <v/>
      </c>
      <c r="C63" s="81" t="str">
        <f>IF(Fund_Returns!C63="","",(1+Fund_Returns!C63)/(1+Fund_Returns!$IB63))</f>
        <v/>
      </c>
      <c r="D63" s="81" t="str">
        <f>IF(Fund_Returns!D63="","",(1+Fund_Returns!D63)/(1+Fund_Returns!$IB63))</f>
        <v/>
      </c>
      <c r="E63" s="81" t="str">
        <f>IF(Fund_Returns!E63="","",(1+Fund_Returns!E63)/(1+Fund_Returns!$IB63))</f>
        <v/>
      </c>
      <c r="F63" s="81" t="str">
        <f>IF(Fund_Returns!F63="","",(1+Fund_Returns!F63)/(1+Fund_Returns!$IB63))</f>
        <v/>
      </c>
      <c r="G63" s="81" t="str">
        <f>IF(Fund_Returns!G63="","",(1+Fund_Returns!G63)/(1+Fund_Returns!$IB63))</f>
        <v/>
      </c>
      <c r="H63" s="81" t="str">
        <f>IF(Fund_Returns!H63="","",(1+Fund_Returns!H63)/(1+Fund_Returns!$IB63))</f>
        <v/>
      </c>
      <c r="I63" s="81" t="str">
        <f>IF(Fund_Returns!I63="","",(1+Fund_Returns!I63)/(1+Fund_Returns!$IB63))</f>
        <v/>
      </c>
      <c r="J63" s="81">
        <f>IF(Fund_Returns!J63="","",(1+Fund_Returns!J63)/(1+Fund_Returns!$IB63))</f>
        <v>1.036119</v>
      </c>
      <c r="K63" s="81">
        <f>IF(Fund_Returns!K63="","",(1+Fund_Returns!K63)/(1+Fund_Returns!$IB63))</f>
        <v>1.026356</v>
      </c>
      <c r="L63" s="81">
        <f>IF(Fund_Returns!L63="","",(1+Fund_Returns!L63)/(1+Fund_Returns!$IB63))</f>
        <v>1.062732</v>
      </c>
      <c r="M63" s="81" t="str">
        <f>IF(Fund_Returns!M63="","",(1+Fund_Returns!M63)/(1+Fund_Returns!$IB63))</f>
        <v/>
      </c>
      <c r="N63" s="81">
        <f>IF(Fund_Returns!N63="","",(1+Fund_Returns!N63)/(1+Fund_Returns!$IB63))</f>
        <v>1.0339088000000001</v>
      </c>
      <c r="O63" s="81" t="str">
        <f>IF(Fund_Returns!O63="","",(1+Fund_Returns!O63)/(1+Fund_Returns!$IB63))</f>
        <v/>
      </c>
      <c r="P63" s="81" t="str">
        <f>IF(Fund_Returns!P63="","",(1+Fund_Returns!P63)/(1+Fund_Returns!$IB63))</f>
        <v/>
      </c>
      <c r="Q63" s="81" t="str">
        <f>IF(Fund_Returns!Q63="","",(1+Fund_Returns!Q63)/(1+Fund_Returns!$IB63))</f>
        <v/>
      </c>
      <c r="R63" s="81">
        <f>IF(Fund_Returns!R63="","",(1+Fund_Returns!R63)/(1+Fund_Returns!$IB63))</f>
        <v>1.0295673000000001</v>
      </c>
      <c r="S63" s="81">
        <f>IF(Fund_Returns!S63="","",(1+Fund_Returns!S63)/(1+Fund_Returns!$IB63))</f>
        <v>1.0545530206732561</v>
      </c>
    </row>
    <row r="64" spans="1:19" x14ac:dyDescent="0.25">
      <c r="A64" s="82">
        <v>38442</v>
      </c>
      <c r="B64" s="81" t="str">
        <f>IF(Fund_Returns!B64="","",(1+Fund_Returns!B64)/(1+Fund_Returns!$IB64))</f>
        <v/>
      </c>
      <c r="C64" s="81" t="str">
        <f>IF(Fund_Returns!C64="","",(1+Fund_Returns!C64)/(1+Fund_Returns!$IB64))</f>
        <v/>
      </c>
      <c r="D64" s="81" t="str">
        <f>IF(Fund_Returns!D64="","",(1+Fund_Returns!D64)/(1+Fund_Returns!$IB64))</f>
        <v/>
      </c>
      <c r="E64" s="81" t="str">
        <f>IF(Fund_Returns!E64="","",(1+Fund_Returns!E64)/(1+Fund_Returns!$IB64))</f>
        <v/>
      </c>
      <c r="F64" s="81" t="str">
        <f>IF(Fund_Returns!F64="","",(1+Fund_Returns!F64)/(1+Fund_Returns!$IB64))</f>
        <v/>
      </c>
      <c r="G64" s="81" t="str">
        <f>IF(Fund_Returns!G64="","",(1+Fund_Returns!G64)/(1+Fund_Returns!$IB64))</f>
        <v/>
      </c>
      <c r="H64" s="81" t="str">
        <f>IF(Fund_Returns!H64="","",(1+Fund_Returns!H64)/(1+Fund_Returns!$IB64))</f>
        <v/>
      </c>
      <c r="I64" s="81" t="str">
        <f>IF(Fund_Returns!I64="","",(1+Fund_Returns!I64)/(1+Fund_Returns!$IB64))</f>
        <v/>
      </c>
      <c r="J64" s="81">
        <f>IF(Fund_Returns!J64="","",(1+Fund_Returns!J64)/(1+Fund_Returns!$IB64))</f>
        <v>0.99099859999999995</v>
      </c>
      <c r="K64" s="81">
        <f>IF(Fund_Returns!K64="","",(1+Fund_Returns!K64)/(1+Fund_Returns!$IB64))</f>
        <v>0.96975120000000004</v>
      </c>
      <c r="L64" s="81">
        <f>IF(Fund_Returns!L64="","",(1+Fund_Returns!L64)/(1+Fund_Returns!$IB64))</f>
        <v>1.0084527000000001</v>
      </c>
      <c r="M64" s="81" t="str">
        <f>IF(Fund_Returns!M64="","",(1+Fund_Returns!M64)/(1+Fund_Returns!$IB64))</f>
        <v/>
      </c>
      <c r="N64" s="81">
        <f>IF(Fund_Returns!N64="","",(1+Fund_Returns!N64)/(1+Fund_Returns!$IB64))</f>
        <v>0.98682859999999994</v>
      </c>
      <c r="O64" s="81" t="str">
        <f>IF(Fund_Returns!O64="","",(1+Fund_Returns!O64)/(1+Fund_Returns!$IB64))</f>
        <v/>
      </c>
      <c r="P64" s="81" t="str">
        <f>IF(Fund_Returns!P64="","",(1+Fund_Returns!P64)/(1+Fund_Returns!$IB64))</f>
        <v/>
      </c>
      <c r="Q64" s="81" t="str">
        <f>IF(Fund_Returns!Q64="","",(1+Fund_Returns!Q64)/(1+Fund_Returns!$IB64))</f>
        <v/>
      </c>
      <c r="R64" s="81">
        <f>IF(Fund_Returns!R64="","",(1+Fund_Returns!R64)/(1+Fund_Returns!$IB64))</f>
        <v>0.97787990000000002</v>
      </c>
      <c r="S64" s="81">
        <f>IF(Fund_Returns!S64="","",(1+Fund_Returns!S64)/(1+Fund_Returns!$IB64))</f>
        <v>0.99125840609233851</v>
      </c>
    </row>
    <row r="65" spans="1:19" x14ac:dyDescent="0.25">
      <c r="A65" s="82">
        <v>38472</v>
      </c>
      <c r="B65" s="81" t="str">
        <f>IF(Fund_Returns!B65="","",(1+Fund_Returns!B65)/(1+Fund_Returns!$IB65))</f>
        <v/>
      </c>
      <c r="C65" s="81" t="str">
        <f>IF(Fund_Returns!C65="","",(1+Fund_Returns!C65)/(1+Fund_Returns!$IB65))</f>
        <v/>
      </c>
      <c r="D65" s="81" t="str">
        <f>IF(Fund_Returns!D65="","",(1+Fund_Returns!D65)/(1+Fund_Returns!$IB65))</f>
        <v/>
      </c>
      <c r="E65" s="81" t="str">
        <f>IF(Fund_Returns!E65="","",(1+Fund_Returns!E65)/(1+Fund_Returns!$IB65))</f>
        <v/>
      </c>
      <c r="F65" s="81" t="str">
        <f>IF(Fund_Returns!F65="","",(1+Fund_Returns!F65)/(1+Fund_Returns!$IB65))</f>
        <v/>
      </c>
      <c r="G65" s="81" t="str">
        <f>IF(Fund_Returns!G65="","",(1+Fund_Returns!G65)/(1+Fund_Returns!$IB65))</f>
        <v/>
      </c>
      <c r="H65" s="81" t="str">
        <f>IF(Fund_Returns!H65="","",(1+Fund_Returns!H65)/(1+Fund_Returns!$IB65))</f>
        <v/>
      </c>
      <c r="I65" s="81" t="str">
        <f>IF(Fund_Returns!I65="","",(1+Fund_Returns!I65)/(1+Fund_Returns!$IB65))</f>
        <v/>
      </c>
      <c r="J65" s="81">
        <f>IF(Fund_Returns!J65="","",(1+Fund_Returns!J65)/(1+Fund_Returns!$IB65))</f>
        <v>0.96115910000000004</v>
      </c>
      <c r="K65" s="81">
        <f>IF(Fund_Returns!K65="","",(1+Fund_Returns!K65)/(1+Fund_Returns!$IB65))</f>
        <v>0.97715629999999998</v>
      </c>
      <c r="L65" s="81">
        <f>IF(Fund_Returns!L65="","",(1+Fund_Returns!L65)/(1+Fund_Returns!$IB65))</f>
        <v>0.93139439999999996</v>
      </c>
      <c r="M65" s="81" t="str">
        <f>IF(Fund_Returns!M65="","",(1+Fund_Returns!M65)/(1+Fund_Returns!$IB65))</f>
        <v/>
      </c>
      <c r="N65" s="81">
        <f>IF(Fund_Returns!N65="","",(1+Fund_Returns!N65)/(1+Fund_Returns!$IB65))</f>
        <v>0.96654550000000006</v>
      </c>
      <c r="O65" s="81" t="str">
        <f>IF(Fund_Returns!O65="","",(1+Fund_Returns!O65)/(1+Fund_Returns!$IB65))</f>
        <v/>
      </c>
      <c r="P65" s="81" t="str">
        <f>IF(Fund_Returns!P65="","",(1+Fund_Returns!P65)/(1+Fund_Returns!$IB65))</f>
        <v/>
      </c>
      <c r="Q65" s="81" t="str">
        <f>IF(Fund_Returns!Q65="","",(1+Fund_Returns!Q65)/(1+Fund_Returns!$IB65))</f>
        <v/>
      </c>
      <c r="R65" s="81">
        <f>IF(Fund_Returns!R65="","",(1+Fund_Returns!R65)/(1+Fund_Returns!$IB65))</f>
        <v>0.96742229999999996</v>
      </c>
      <c r="S65" s="81">
        <f>IF(Fund_Returns!S65="","",(1+Fund_Returns!S65)/(1+Fund_Returns!$IB65))</f>
        <v>0.94829346400409043</v>
      </c>
    </row>
    <row r="66" spans="1:19" x14ac:dyDescent="0.25">
      <c r="A66" s="82">
        <v>38503</v>
      </c>
      <c r="B66" s="81" t="str">
        <f>IF(Fund_Returns!B66="","",(1+Fund_Returns!B66)/(1+Fund_Returns!$IB66))</f>
        <v/>
      </c>
      <c r="C66" s="81" t="str">
        <f>IF(Fund_Returns!C66="","",(1+Fund_Returns!C66)/(1+Fund_Returns!$IB66))</f>
        <v/>
      </c>
      <c r="D66" s="81" t="str">
        <f>IF(Fund_Returns!D66="","",(1+Fund_Returns!D66)/(1+Fund_Returns!$IB66))</f>
        <v/>
      </c>
      <c r="E66" s="81" t="str">
        <f>IF(Fund_Returns!E66="","",(1+Fund_Returns!E66)/(1+Fund_Returns!$IB66))</f>
        <v/>
      </c>
      <c r="F66" s="81" t="str">
        <f>IF(Fund_Returns!F66="","",(1+Fund_Returns!F66)/(1+Fund_Returns!$IB66))</f>
        <v/>
      </c>
      <c r="G66" s="81" t="str">
        <f>IF(Fund_Returns!G66="","",(1+Fund_Returns!G66)/(1+Fund_Returns!$IB66))</f>
        <v/>
      </c>
      <c r="H66" s="81" t="str">
        <f>IF(Fund_Returns!H66="","",(1+Fund_Returns!H66)/(1+Fund_Returns!$IB66))</f>
        <v/>
      </c>
      <c r="I66" s="81" t="str">
        <f>IF(Fund_Returns!I66="","",(1+Fund_Returns!I66)/(1+Fund_Returns!$IB66))</f>
        <v/>
      </c>
      <c r="J66" s="81">
        <f>IF(Fund_Returns!J66="","",(1+Fund_Returns!J66)/(1+Fund_Returns!$IB66))</f>
        <v>1.0723715</v>
      </c>
      <c r="K66" s="81">
        <f>IF(Fund_Returns!K66="","",(1+Fund_Returns!K66)/(1+Fund_Returns!$IB66))</f>
        <v>1.0772618</v>
      </c>
      <c r="L66" s="81">
        <f>IF(Fund_Returns!L66="","",(1+Fund_Returns!L66)/(1+Fund_Returns!$IB66))</f>
        <v>1.1323167000000001</v>
      </c>
      <c r="M66" s="81" t="str">
        <f>IF(Fund_Returns!M66="","",(1+Fund_Returns!M66)/(1+Fund_Returns!$IB66))</f>
        <v/>
      </c>
      <c r="N66" s="81">
        <f>IF(Fund_Returns!N66="","",(1+Fund_Returns!N66)/(1+Fund_Returns!$IB66))</f>
        <v>1.108919</v>
      </c>
      <c r="O66" s="81" t="str">
        <f>IF(Fund_Returns!O66="","",(1+Fund_Returns!O66)/(1+Fund_Returns!$IB66))</f>
        <v/>
      </c>
      <c r="P66" s="81" t="str">
        <f>IF(Fund_Returns!P66="","",(1+Fund_Returns!P66)/(1+Fund_Returns!$IB66))</f>
        <v/>
      </c>
      <c r="Q66" s="81" t="str">
        <f>IF(Fund_Returns!Q66="","",(1+Fund_Returns!Q66)/(1+Fund_Returns!$IB66))</f>
        <v/>
      </c>
      <c r="R66" s="81">
        <f>IF(Fund_Returns!R66="","",(1+Fund_Returns!R66)/(1+Fund_Returns!$IB66))</f>
        <v>1.0682800000000001</v>
      </c>
      <c r="S66" s="81">
        <f>IF(Fund_Returns!S66="","",(1+Fund_Returns!S66)/(1+Fund_Returns!$IB66))</f>
        <v>1.0984169098773562</v>
      </c>
    </row>
    <row r="67" spans="1:19" x14ac:dyDescent="0.25">
      <c r="A67" s="82">
        <v>38533</v>
      </c>
      <c r="B67" s="81" t="str">
        <f>IF(Fund_Returns!B67="","",(1+Fund_Returns!B67)/(1+Fund_Returns!$IB67))</f>
        <v/>
      </c>
      <c r="C67" s="81" t="str">
        <f>IF(Fund_Returns!C67="","",(1+Fund_Returns!C67)/(1+Fund_Returns!$IB67))</f>
        <v/>
      </c>
      <c r="D67" s="81" t="str">
        <f>IF(Fund_Returns!D67="","",(1+Fund_Returns!D67)/(1+Fund_Returns!$IB67))</f>
        <v/>
      </c>
      <c r="E67" s="81" t="str">
        <f>IF(Fund_Returns!E67="","",(1+Fund_Returns!E67)/(1+Fund_Returns!$IB67))</f>
        <v/>
      </c>
      <c r="F67" s="81" t="str">
        <f>IF(Fund_Returns!F67="","",(1+Fund_Returns!F67)/(1+Fund_Returns!$IB67))</f>
        <v/>
      </c>
      <c r="G67" s="81" t="str">
        <f>IF(Fund_Returns!G67="","",(1+Fund_Returns!G67)/(1+Fund_Returns!$IB67))</f>
        <v/>
      </c>
      <c r="H67" s="81" t="str">
        <f>IF(Fund_Returns!H67="","",(1+Fund_Returns!H67)/(1+Fund_Returns!$IB67))</f>
        <v/>
      </c>
      <c r="I67" s="81" t="str">
        <f>IF(Fund_Returns!I67="","",(1+Fund_Returns!I67)/(1+Fund_Returns!$IB67))</f>
        <v/>
      </c>
      <c r="J67" s="81">
        <f>IF(Fund_Returns!J67="","",(1+Fund_Returns!J67)/(1+Fund_Returns!$IB67))</f>
        <v>1.0247534</v>
      </c>
      <c r="K67" s="81">
        <f>IF(Fund_Returns!K67="","",(1+Fund_Returns!K67)/(1+Fund_Returns!$IB67))</f>
        <v>1.0160081999999999</v>
      </c>
      <c r="L67" s="81">
        <f>IF(Fund_Returns!L67="","",(1+Fund_Returns!L67)/(1+Fund_Returns!$IB67))</f>
        <v>1.0266059000000001</v>
      </c>
      <c r="M67" s="81" t="str">
        <f>IF(Fund_Returns!M67="","",(1+Fund_Returns!M67)/(1+Fund_Returns!$IB67))</f>
        <v/>
      </c>
      <c r="N67" s="81">
        <f>IF(Fund_Returns!N67="","",(1+Fund_Returns!N67)/(1+Fund_Returns!$IB67))</f>
        <v>1.0229163999999999</v>
      </c>
      <c r="O67" s="81" t="str">
        <f>IF(Fund_Returns!O67="","",(1+Fund_Returns!O67)/(1+Fund_Returns!$IB67))</f>
        <v/>
      </c>
      <c r="P67" s="81" t="str">
        <f>IF(Fund_Returns!P67="","",(1+Fund_Returns!P67)/(1+Fund_Returns!$IB67))</f>
        <v/>
      </c>
      <c r="Q67" s="81" t="str">
        <f>IF(Fund_Returns!Q67="","",(1+Fund_Returns!Q67)/(1+Fund_Returns!$IB67))</f>
        <v/>
      </c>
      <c r="R67" s="81">
        <f>IF(Fund_Returns!R67="","",(1+Fund_Returns!R67)/(1+Fund_Returns!$IB67))</f>
        <v>1.0272384000000001</v>
      </c>
      <c r="S67" s="81">
        <f>IF(Fund_Returns!S67="","",(1+Fund_Returns!S67)/(1+Fund_Returns!$IB67))</f>
        <v>1.0295806518861972</v>
      </c>
    </row>
    <row r="68" spans="1:19" x14ac:dyDescent="0.25">
      <c r="A68" s="82">
        <v>38564</v>
      </c>
      <c r="B68" s="81" t="str">
        <f>IF(Fund_Returns!B68="","",(1+Fund_Returns!B68)/(1+Fund_Returns!$IB68))</f>
        <v/>
      </c>
      <c r="C68" s="81" t="str">
        <f>IF(Fund_Returns!C68="","",(1+Fund_Returns!C68)/(1+Fund_Returns!$IB68))</f>
        <v/>
      </c>
      <c r="D68" s="81" t="str">
        <f>IF(Fund_Returns!D68="","",(1+Fund_Returns!D68)/(1+Fund_Returns!$IB68))</f>
        <v/>
      </c>
      <c r="E68" s="81" t="str">
        <f>IF(Fund_Returns!E68="","",(1+Fund_Returns!E68)/(1+Fund_Returns!$IB68))</f>
        <v/>
      </c>
      <c r="F68" s="81" t="str">
        <f>IF(Fund_Returns!F68="","",(1+Fund_Returns!F68)/(1+Fund_Returns!$IB68))</f>
        <v/>
      </c>
      <c r="G68" s="81" t="str">
        <f>IF(Fund_Returns!G68="","",(1+Fund_Returns!G68)/(1+Fund_Returns!$IB68))</f>
        <v/>
      </c>
      <c r="H68" s="81" t="str">
        <f>IF(Fund_Returns!H68="","",(1+Fund_Returns!H68)/(1+Fund_Returns!$IB68))</f>
        <v/>
      </c>
      <c r="I68" s="81" t="str">
        <f>IF(Fund_Returns!I68="","",(1+Fund_Returns!I68)/(1+Fund_Returns!$IB68))</f>
        <v/>
      </c>
      <c r="J68" s="81">
        <f>IF(Fund_Returns!J68="","",(1+Fund_Returns!J68)/(1+Fund_Returns!$IB68))</f>
        <v>1.0815148999999999</v>
      </c>
      <c r="K68" s="81">
        <f>IF(Fund_Returns!K68="","",(1+Fund_Returns!K68)/(1+Fund_Returns!$IB68))</f>
        <v>1.0913748999999999</v>
      </c>
      <c r="L68" s="81">
        <f>IF(Fund_Returns!L68="","",(1+Fund_Returns!L68)/(1+Fund_Returns!$IB68))</f>
        <v>1.0450804</v>
      </c>
      <c r="M68" s="81" t="str">
        <f>IF(Fund_Returns!M68="","",(1+Fund_Returns!M68)/(1+Fund_Returns!$IB68))</f>
        <v/>
      </c>
      <c r="N68" s="81">
        <f>IF(Fund_Returns!N68="","",(1+Fund_Returns!N68)/(1+Fund_Returns!$IB68))</f>
        <v>1.0734855999999999</v>
      </c>
      <c r="O68" s="81" t="str">
        <f>IF(Fund_Returns!O68="","",(1+Fund_Returns!O68)/(1+Fund_Returns!$IB68))</f>
        <v/>
      </c>
      <c r="P68" s="81" t="str">
        <f>IF(Fund_Returns!P68="","",(1+Fund_Returns!P68)/(1+Fund_Returns!$IB68))</f>
        <v/>
      </c>
      <c r="Q68" s="81" t="str">
        <f>IF(Fund_Returns!Q68="","",(1+Fund_Returns!Q68)/(1+Fund_Returns!$IB68))</f>
        <v/>
      </c>
      <c r="R68" s="81">
        <f>IF(Fund_Returns!R68="","",(1+Fund_Returns!R68)/(1+Fund_Returns!$IB68))</f>
        <v>1.0820163</v>
      </c>
      <c r="S68" s="81">
        <f>IF(Fund_Returns!S68="","",(1+Fund_Returns!S68)/(1+Fund_Returns!$IB68))</f>
        <v>1.0717094996970711</v>
      </c>
    </row>
    <row r="69" spans="1:19" x14ac:dyDescent="0.25">
      <c r="A69" s="82">
        <v>38595</v>
      </c>
      <c r="B69" s="81" t="str">
        <f>IF(Fund_Returns!B69="","",(1+Fund_Returns!B69)/(1+Fund_Returns!$IB69))</f>
        <v/>
      </c>
      <c r="C69" s="81" t="str">
        <f>IF(Fund_Returns!C69="","",(1+Fund_Returns!C69)/(1+Fund_Returns!$IB69))</f>
        <v/>
      </c>
      <c r="D69" s="81" t="str">
        <f>IF(Fund_Returns!D69="","",(1+Fund_Returns!D69)/(1+Fund_Returns!$IB69))</f>
        <v/>
      </c>
      <c r="E69" s="81" t="str">
        <f>IF(Fund_Returns!E69="","",(1+Fund_Returns!E69)/(1+Fund_Returns!$IB69))</f>
        <v/>
      </c>
      <c r="F69" s="81" t="str">
        <f>IF(Fund_Returns!F69="","",(1+Fund_Returns!F69)/(1+Fund_Returns!$IB69))</f>
        <v/>
      </c>
      <c r="G69" s="81" t="str">
        <f>IF(Fund_Returns!G69="","",(1+Fund_Returns!G69)/(1+Fund_Returns!$IB69))</f>
        <v/>
      </c>
      <c r="H69" s="81" t="str">
        <f>IF(Fund_Returns!H69="","",(1+Fund_Returns!H69)/(1+Fund_Returns!$IB69))</f>
        <v/>
      </c>
      <c r="I69" s="81" t="str">
        <f>IF(Fund_Returns!I69="","",(1+Fund_Returns!I69)/(1+Fund_Returns!$IB69))</f>
        <v/>
      </c>
      <c r="J69" s="81">
        <f>IF(Fund_Returns!J69="","",(1+Fund_Returns!J69)/(1+Fund_Returns!$IB69))</f>
        <v>1.0130954000000001</v>
      </c>
      <c r="K69" s="81">
        <f>IF(Fund_Returns!K69="","",(1+Fund_Returns!K69)/(1+Fund_Returns!$IB69))</f>
        <v>1.0046952</v>
      </c>
      <c r="L69" s="81">
        <f>IF(Fund_Returns!L69="","",(1+Fund_Returns!L69)/(1+Fund_Returns!$IB69))</f>
        <v>1.0143376</v>
      </c>
      <c r="M69" s="81" t="str">
        <f>IF(Fund_Returns!M69="","",(1+Fund_Returns!M69)/(1+Fund_Returns!$IB69))</f>
        <v/>
      </c>
      <c r="N69" s="81">
        <f>IF(Fund_Returns!N69="","",(1+Fund_Returns!N69)/(1+Fund_Returns!$IB69))</f>
        <v>1.015563</v>
      </c>
      <c r="O69" s="81" t="str">
        <f>IF(Fund_Returns!O69="","",(1+Fund_Returns!O69)/(1+Fund_Returns!$IB69))</f>
        <v/>
      </c>
      <c r="P69" s="81" t="str">
        <f>IF(Fund_Returns!P69="","",(1+Fund_Returns!P69)/(1+Fund_Returns!$IB69))</f>
        <v/>
      </c>
      <c r="Q69" s="81" t="str">
        <f>IF(Fund_Returns!Q69="","",(1+Fund_Returns!Q69)/(1+Fund_Returns!$IB69))</f>
        <v/>
      </c>
      <c r="R69" s="81">
        <f>IF(Fund_Returns!R69="","",(1+Fund_Returns!R69)/(1+Fund_Returns!$IB69))</f>
        <v>1.0152861</v>
      </c>
      <c r="S69" s="81">
        <f>IF(Fund_Returns!S69="","",(1+Fund_Returns!S69)/(1+Fund_Returns!$IB69))</f>
        <v>1.0205360768492919</v>
      </c>
    </row>
    <row r="70" spans="1:19" x14ac:dyDescent="0.25">
      <c r="A70" s="82">
        <v>38625</v>
      </c>
      <c r="B70" s="81" t="str">
        <f>IF(Fund_Returns!B70="","",(1+Fund_Returns!B70)/(1+Fund_Returns!$IB70))</f>
        <v/>
      </c>
      <c r="C70" s="81" t="str">
        <f>IF(Fund_Returns!C70="","",(1+Fund_Returns!C70)/(1+Fund_Returns!$IB70))</f>
        <v/>
      </c>
      <c r="D70" s="81" t="str">
        <f>IF(Fund_Returns!D70="","",(1+Fund_Returns!D70)/(1+Fund_Returns!$IB70))</f>
        <v/>
      </c>
      <c r="E70" s="81" t="str">
        <f>IF(Fund_Returns!E70="","",(1+Fund_Returns!E70)/(1+Fund_Returns!$IB70))</f>
        <v/>
      </c>
      <c r="F70" s="81" t="str">
        <f>IF(Fund_Returns!F70="","",(1+Fund_Returns!F70)/(1+Fund_Returns!$IB70))</f>
        <v/>
      </c>
      <c r="G70" s="81" t="str">
        <f>IF(Fund_Returns!G70="","",(1+Fund_Returns!G70)/(1+Fund_Returns!$IB70))</f>
        <v/>
      </c>
      <c r="H70" s="81" t="str">
        <f>IF(Fund_Returns!H70="","",(1+Fund_Returns!H70)/(1+Fund_Returns!$IB70))</f>
        <v/>
      </c>
      <c r="I70" s="81" t="str">
        <f>IF(Fund_Returns!I70="","",(1+Fund_Returns!I70)/(1+Fund_Returns!$IB70))</f>
        <v/>
      </c>
      <c r="J70" s="81">
        <f>IF(Fund_Returns!J70="","",(1+Fund_Returns!J70)/(1+Fund_Returns!$IB70))</f>
        <v>1.0619015999999999</v>
      </c>
      <c r="K70" s="81">
        <f>IF(Fund_Returns!K70="","",(1+Fund_Returns!K70)/(1+Fund_Returns!$IB70))</f>
        <v>1.0597483999999999</v>
      </c>
      <c r="L70" s="81">
        <f>IF(Fund_Returns!L70="","",(1+Fund_Returns!L70)/(1+Fund_Returns!$IB70))</f>
        <v>1.1389225999999999</v>
      </c>
      <c r="M70" s="81" t="str">
        <f>IF(Fund_Returns!M70="","",(1+Fund_Returns!M70)/(1+Fund_Returns!$IB70))</f>
        <v/>
      </c>
      <c r="N70" s="81">
        <f>IF(Fund_Returns!N70="","",(1+Fund_Returns!N70)/(1+Fund_Returns!$IB70))</f>
        <v>1.0670735</v>
      </c>
      <c r="O70" s="81" t="str">
        <f>IF(Fund_Returns!O70="","",(1+Fund_Returns!O70)/(1+Fund_Returns!$IB70))</f>
        <v/>
      </c>
      <c r="P70" s="81" t="str">
        <f>IF(Fund_Returns!P70="","",(1+Fund_Returns!P70)/(1+Fund_Returns!$IB70))</f>
        <v/>
      </c>
      <c r="Q70" s="81" t="str">
        <f>IF(Fund_Returns!Q70="","",(1+Fund_Returns!Q70)/(1+Fund_Returns!$IB70))</f>
        <v/>
      </c>
      <c r="R70" s="81">
        <f>IF(Fund_Returns!R70="","",(1+Fund_Returns!R70)/(1+Fund_Returns!$IB70))</f>
        <v>1.0703088000000001</v>
      </c>
      <c r="S70" s="81">
        <f>IF(Fund_Returns!S70="","",(1+Fund_Returns!S70)/(1+Fund_Returns!$IB70))</f>
        <v>1.0997879270483835</v>
      </c>
    </row>
    <row r="71" spans="1:19" x14ac:dyDescent="0.25">
      <c r="A71" s="82">
        <v>38656</v>
      </c>
      <c r="B71" s="81" t="str">
        <f>IF(Fund_Returns!B71="","",(1+Fund_Returns!B71)/(1+Fund_Returns!$IB71))</f>
        <v/>
      </c>
      <c r="C71" s="81" t="str">
        <f>IF(Fund_Returns!C71="","",(1+Fund_Returns!C71)/(1+Fund_Returns!$IB71))</f>
        <v/>
      </c>
      <c r="D71" s="81" t="str">
        <f>IF(Fund_Returns!D71="","",(1+Fund_Returns!D71)/(1+Fund_Returns!$IB71))</f>
        <v/>
      </c>
      <c r="E71" s="81" t="str">
        <f>IF(Fund_Returns!E71="","",(1+Fund_Returns!E71)/(1+Fund_Returns!$IB71))</f>
        <v/>
      </c>
      <c r="F71" s="81" t="str">
        <f>IF(Fund_Returns!F71="","",(1+Fund_Returns!F71)/(1+Fund_Returns!$IB71))</f>
        <v/>
      </c>
      <c r="G71" s="81" t="str">
        <f>IF(Fund_Returns!G71="","",(1+Fund_Returns!G71)/(1+Fund_Returns!$IB71))</f>
        <v/>
      </c>
      <c r="H71" s="81" t="str">
        <f>IF(Fund_Returns!H71="","",(1+Fund_Returns!H71)/(1+Fund_Returns!$IB71))</f>
        <v/>
      </c>
      <c r="I71" s="81" t="str">
        <f>IF(Fund_Returns!I71="","",(1+Fund_Returns!I71)/(1+Fund_Returns!$IB71))</f>
        <v/>
      </c>
      <c r="J71" s="81">
        <f>IF(Fund_Returns!J71="","",(1+Fund_Returns!J71)/(1+Fund_Returns!$IB71))</f>
        <v>0.9838325</v>
      </c>
      <c r="K71" s="81">
        <f>IF(Fund_Returns!K71="","",(1+Fund_Returns!K71)/(1+Fund_Returns!$IB71))</f>
        <v>0.97045000000000003</v>
      </c>
      <c r="L71" s="81">
        <f>IF(Fund_Returns!L71="","",(1+Fund_Returns!L71)/(1+Fund_Returns!$IB71))</f>
        <v>0.97569079999999997</v>
      </c>
      <c r="M71" s="81" t="str">
        <f>IF(Fund_Returns!M71="","",(1+Fund_Returns!M71)/(1+Fund_Returns!$IB71))</f>
        <v/>
      </c>
      <c r="N71" s="81">
        <f>IF(Fund_Returns!N71="","",(1+Fund_Returns!N71)/(1+Fund_Returns!$IB71))</f>
        <v>0.98496709999999998</v>
      </c>
      <c r="O71" s="81" t="str">
        <f>IF(Fund_Returns!O71="","",(1+Fund_Returns!O71)/(1+Fund_Returns!$IB71))</f>
        <v/>
      </c>
      <c r="P71" s="81" t="str">
        <f>IF(Fund_Returns!P71="","",(1+Fund_Returns!P71)/(1+Fund_Returns!$IB71))</f>
        <v/>
      </c>
      <c r="Q71" s="81" t="str">
        <f>IF(Fund_Returns!Q71="","",(1+Fund_Returns!Q71)/(1+Fund_Returns!$IB71))</f>
        <v/>
      </c>
      <c r="R71" s="81">
        <f>IF(Fund_Returns!R71="","",(1+Fund_Returns!R71)/(1+Fund_Returns!$IB71))</f>
        <v>0.97872369999999997</v>
      </c>
      <c r="S71" s="81">
        <f>IF(Fund_Returns!S71="","",(1+Fund_Returns!S71)/(1+Fund_Returns!$IB71))</f>
        <v>0.97625649812391846</v>
      </c>
    </row>
    <row r="72" spans="1:19" x14ac:dyDescent="0.25">
      <c r="A72" s="82">
        <v>38686</v>
      </c>
      <c r="B72" s="81" t="str">
        <f>IF(Fund_Returns!B72="","",(1+Fund_Returns!B72)/(1+Fund_Returns!$IB72))</f>
        <v/>
      </c>
      <c r="C72" s="81" t="str">
        <f>IF(Fund_Returns!C72="","",(1+Fund_Returns!C72)/(1+Fund_Returns!$IB72))</f>
        <v/>
      </c>
      <c r="D72" s="81" t="str">
        <f>IF(Fund_Returns!D72="","",(1+Fund_Returns!D72)/(1+Fund_Returns!$IB72))</f>
        <v/>
      </c>
      <c r="E72" s="81" t="str">
        <f>IF(Fund_Returns!E72="","",(1+Fund_Returns!E72)/(1+Fund_Returns!$IB72))</f>
        <v/>
      </c>
      <c r="F72" s="81" t="str">
        <f>IF(Fund_Returns!F72="","",(1+Fund_Returns!F72)/(1+Fund_Returns!$IB72))</f>
        <v/>
      </c>
      <c r="G72" s="81" t="str">
        <f>IF(Fund_Returns!G72="","",(1+Fund_Returns!G72)/(1+Fund_Returns!$IB72))</f>
        <v/>
      </c>
      <c r="H72" s="81" t="str">
        <f>IF(Fund_Returns!H72="","",(1+Fund_Returns!H72)/(1+Fund_Returns!$IB72))</f>
        <v/>
      </c>
      <c r="I72" s="81" t="str">
        <f>IF(Fund_Returns!I72="","",(1+Fund_Returns!I72)/(1+Fund_Returns!$IB72))</f>
        <v/>
      </c>
      <c r="J72" s="81">
        <f>IF(Fund_Returns!J72="","",(1+Fund_Returns!J72)/(1+Fund_Returns!$IB72))</f>
        <v>1.0319898000000001</v>
      </c>
      <c r="K72" s="81">
        <f>IF(Fund_Returns!K72="","",(1+Fund_Returns!K72)/(1+Fund_Returns!$IB72))</f>
        <v>1.0398352</v>
      </c>
      <c r="L72" s="81">
        <f>IF(Fund_Returns!L72="","",(1+Fund_Returns!L72)/(1+Fund_Returns!$IB72))</f>
        <v>1.0445142999999999</v>
      </c>
      <c r="M72" s="81" t="str">
        <f>IF(Fund_Returns!M72="","",(1+Fund_Returns!M72)/(1+Fund_Returns!$IB72))</f>
        <v/>
      </c>
      <c r="N72" s="81">
        <f>IF(Fund_Returns!N72="","",(1+Fund_Returns!N72)/(1+Fund_Returns!$IB72))</f>
        <v>1.0493686</v>
      </c>
      <c r="O72" s="81" t="str">
        <f>IF(Fund_Returns!O72="","",(1+Fund_Returns!O72)/(1+Fund_Returns!$IB72))</f>
        <v/>
      </c>
      <c r="P72" s="81" t="str">
        <f>IF(Fund_Returns!P72="","",(1+Fund_Returns!P72)/(1+Fund_Returns!$IB72))</f>
        <v/>
      </c>
      <c r="Q72" s="81" t="str">
        <f>IF(Fund_Returns!Q72="","",(1+Fund_Returns!Q72)/(1+Fund_Returns!$IB72))</f>
        <v/>
      </c>
      <c r="R72" s="81">
        <f>IF(Fund_Returns!R72="","",(1+Fund_Returns!R72)/(1+Fund_Returns!$IB72))</f>
        <v>1.0232053999999999</v>
      </c>
      <c r="S72" s="81">
        <f>IF(Fund_Returns!S72="","",(1+Fund_Returns!S72)/(1+Fund_Returns!$IB72))</f>
        <v>1.021413326384176</v>
      </c>
    </row>
    <row r="73" spans="1:19" x14ac:dyDescent="0.25">
      <c r="A73" s="82">
        <v>38717</v>
      </c>
      <c r="B73" s="81" t="str">
        <f>IF(Fund_Returns!B73="","",(1+Fund_Returns!B73)/(1+Fund_Returns!$IB73))</f>
        <v/>
      </c>
      <c r="C73" s="81" t="str">
        <f>IF(Fund_Returns!C73="","",(1+Fund_Returns!C73)/(1+Fund_Returns!$IB73))</f>
        <v/>
      </c>
      <c r="D73" s="81" t="str">
        <f>IF(Fund_Returns!D73="","",(1+Fund_Returns!D73)/(1+Fund_Returns!$IB73))</f>
        <v/>
      </c>
      <c r="E73" s="81" t="str">
        <f>IF(Fund_Returns!E73="","",(1+Fund_Returns!E73)/(1+Fund_Returns!$IB73))</f>
        <v/>
      </c>
      <c r="F73" s="81" t="str">
        <f>IF(Fund_Returns!F73="","",(1+Fund_Returns!F73)/(1+Fund_Returns!$IB73))</f>
        <v/>
      </c>
      <c r="G73" s="81" t="str">
        <f>IF(Fund_Returns!G73="","",(1+Fund_Returns!G73)/(1+Fund_Returns!$IB73))</f>
        <v/>
      </c>
      <c r="H73" s="81" t="str">
        <f>IF(Fund_Returns!H73="","",(1+Fund_Returns!H73)/(1+Fund_Returns!$IB73))</f>
        <v/>
      </c>
      <c r="I73" s="81" t="str">
        <f>IF(Fund_Returns!I73="","",(1+Fund_Returns!I73)/(1+Fund_Returns!$IB73))</f>
        <v/>
      </c>
      <c r="J73" s="81">
        <f>IF(Fund_Returns!J73="","",(1+Fund_Returns!J73)/(1+Fund_Returns!$IB73))</f>
        <v>1.0635496</v>
      </c>
      <c r="K73" s="81">
        <f>IF(Fund_Returns!K73="","",(1+Fund_Returns!K73)/(1+Fund_Returns!$IB73))</f>
        <v>1.0583623</v>
      </c>
      <c r="L73" s="81">
        <f>IF(Fund_Returns!L73="","",(1+Fund_Returns!L73)/(1+Fund_Returns!$IB73))</f>
        <v>1.0581959999999999</v>
      </c>
      <c r="M73" s="81" t="str">
        <f>IF(Fund_Returns!M73="","",(1+Fund_Returns!M73)/(1+Fund_Returns!$IB73))</f>
        <v/>
      </c>
      <c r="N73" s="81">
        <f>IF(Fund_Returns!N73="","",(1+Fund_Returns!N73)/(1+Fund_Returns!$IB73))</f>
        <v>1.0717026000000001</v>
      </c>
      <c r="O73" s="81" t="str">
        <f>IF(Fund_Returns!O73="","",(1+Fund_Returns!O73)/(1+Fund_Returns!$IB73))</f>
        <v/>
      </c>
      <c r="P73" s="81" t="str">
        <f>IF(Fund_Returns!P73="","",(1+Fund_Returns!P73)/(1+Fund_Returns!$IB73))</f>
        <v/>
      </c>
      <c r="Q73" s="81" t="str">
        <f>IF(Fund_Returns!Q73="","",(1+Fund_Returns!Q73)/(1+Fund_Returns!$IB73))</f>
        <v/>
      </c>
      <c r="R73" s="81">
        <f>IF(Fund_Returns!R73="","",(1+Fund_Returns!R73)/(1+Fund_Returns!$IB73))</f>
        <v>1.0748456</v>
      </c>
      <c r="S73" s="81">
        <f>IF(Fund_Returns!S73="","",(1+Fund_Returns!S73)/(1+Fund_Returns!$IB73))</f>
        <v>1.0804654628170385</v>
      </c>
    </row>
    <row r="74" spans="1:19" x14ac:dyDescent="0.25">
      <c r="A74" s="82">
        <v>38748</v>
      </c>
      <c r="B74" s="81" t="str">
        <f>IF(Fund_Returns!B74="","",(1+Fund_Returns!B74)/(1+Fund_Returns!$IB74))</f>
        <v/>
      </c>
      <c r="C74" s="81" t="str">
        <f>IF(Fund_Returns!C74="","",(1+Fund_Returns!C74)/(1+Fund_Returns!$IB74))</f>
        <v/>
      </c>
      <c r="D74" s="81" t="str">
        <f>IF(Fund_Returns!D74="","",(1+Fund_Returns!D74)/(1+Fund_Returns!$IB74))</f>
        <v/>
      </c>
      <c r="E74" s="81" t="str">
        <f>IF(Fund_Returns!E74="","",(1+Fund_Returns!E74)/(1+Fund_Returns!$IB74))</f>
        <v/>
      </c>
      <c r="F74" s="81" t="str">
        <f>IF(Fund_Returns!F74="","",(1+Fund_Returns!F74)/(1+Fund_Returns!$IB74))</f>
        <v/>
      </c>
      <c r="G74" s="81" t="str">
        <f>IF(Fund_Returns!G74="","",(1+Fund_Returns!G74)/(1+Fund_Returns!$IB74))</f>
        <v/>
      </c>
      <c r="H74" s="81" t="str">
        <f>IF(Fund_Returns!H74="","",(1+Fund_Returns!H74)/(1+Fund_Returns!$IB74))</f>
        <v/>
      </c>
      <c r="I74" s="81" t="str">
        <f>IF(Fund_Returns!I74="","",(1+Fund_Returns!I74)/(1+Fund_Returns!$IB74))</f>
        <v/>
      </c>
      <c r="J74" s="81">
        <f>IF(Fund_Returns!J74="","",(1+Fund_Returns!J74)/(1+Fund_Returns!$IB74))</f>
        <v>1.0857787999999999</v>
      </c>
      <c r="K74" s="81">
        <f>IF(Fund_Returns!K74="","",(1+Fund_Returns!K74)/(1+Fund_Returns!$IB74))</f>
        <v>1.0855908000000001</v>
      </c>
      <c r="L74" s="81">
        <f>IF(Fund_Returns!L74="","",(1+Fund_Returns!L74)/(1+Fund_Returns!$IB74))</f>
        <v>1.093672</v>
      </c>
      <c r="M74" s="81" t="str">
        <f>IF(Fund_Returns!M74="","",(1+Fund_Returns!M74)/(1+Fund_Returns!$IB74))</f>
        <v/>
      </c>
      <c r="N74" s="81">
        <f>IF(Fund_Returns!N74="","",(1+Fund_Returns!N74)/(1+Fund_Returns!$IB74))</f>
        <v>1.0883399</v>
      </c>
      <c r="O74" s="81" t="str">
        <f>IF(Fund_Returns!O74="","",(1+Fund_Returns!O74)/(1+Fund_Returns!$IB74))</f>
        <v/>
      </c>
      <c r="P74" s="81" t="str">
        <f>IF(Fund_Returns!P74="","",(1+Fund_Returns!P74)/(1+Fund_Returns!$IB74))</f>
        <v/>
      </c>
      <c r="Q74" s="81" t="str">
        <f>IF(Fund_Returns!Q74="","",(1+Fund_Returns!Q74)/(1+Fund_Returns!$IB74))</f>
        <v/>
      </c>
      <c r="R74" s="81">
        <f>IF(Fund_Returns!R74="","",(1+Fund_Returns!R74)/(1+Fund_Returns!$IB74))</f>
        <v>1.0903141999999999</v>
      </c>
      <c r="S74" s="81">
        <f>IF(Fund_Returns!S74="","",(1+Fund_Returns!S74)/(1+Fund_Returns!$IB74))</f>
        <v>1.0923776391629962</v>
      </c>
    </row>
    <row r="75" spans="1:19" x14ac:dyDescent="0.25">
      <c r="A75" s="82">
        <v>38776</v>
      </c>
      <c r="B75" s="81" t="str">
        <f>IF(Fund_Returns!B75="","",(1+Fund_Returns!B75)/(1+Fund_Returns!$IB75))</f>
        <v/>
      </c>
      <c r="C75" s="81" t="str">
        <f>IF(Fund_Returns!C75="","",(1+Fund_Returns!C75)/(1+Fund_Returns!$IB75))</f>
        <v/>
      </c>
      <c r="D75" s="81" t="str">
        <f>IF(Fund_Returns!D75="","",(1+Fund_Returns!D75)/(1+Fund_Returns!$IB75))</f>
        <v/>
      </c>
      <c r="E75" s="81" t="str">
        <f>IF(Fund_Returns!E75="","",(1+Fund_Returns!E75)/(1+Fund_Returns!$IB75))</f>
        <v/>
      </c>
      <c r="F75" s="81" t="str">
        <f>IF(Fund_Returns!F75="","",(1+Fund_Returns!F75)/(1+Fund_Returns!$IB75))</f>
        <v/>
      </c>
      <c r="G75" s="81" t="str">
        <f>IF(Fund_Returns!G75="","",(1+Fund_Returns!G75)/(1+Fund_Returns!$IB75))</f>
        <v/>
      </c>
      <c r="H75" s="81" t="str">
        <f>IF(Fund_Returns!H75="","",(1+Fund_Returns!H75)/(1+Fund_Returns!$IB75))</f>
        <v/>
      </c>
      <c r="I75" s="81" t="str">
        <f>IF(Fund_Returns!I75="","",(1+Fund_Returns!I75)/(1+Fund_Returns!$IB75))</f>
        <v/>
      </c>
      <c r="J75" s="81">
        <f>IF(Fund_Returns!J75="","",(1+Fund_Returns!J75)/(1+Fund_Returns!$IB75))</f>
        <v>1.001115</v>
      </c>
      <c r="K75" s="81">
        <f>IF(Fund_Returns!K75="","",(1+Fund_Returns!K75)/(1+Fund_Returns!$IB75))</f>
        <v>1.0070026999999999</v>
      </c>
      <c r="L75" s="81">
        <f>IF(Fund_Returns!L75="","",(1+Fund_Returns!L75)/(1+Fund_Returns!$IB75))</f>
        <v>0.9607118</v>
      </c>
      <c r="M75" s="81" t="str">
        <f>IF(Fund_Returns!M75="","",(1+Fund_Returns!M75)/(1+Fund_Returns!$IB75))</f>
        <v/>
      </c>
      <c r="N75" s="81">
        <f>IF(Fund_Returns!N75="","",(1+Fund_Returns!N75)/(1+Fund_Returns!$IB75))</f>
        <v>0.99040569999999994</v>
      </c>
      <c r="O75" s="81" t="str">
        <f>IF(Fund_Returns!O75="","",(1+Fund_Returns!O75)/(1+Fund_Returns!$IB75))</f>
        <v/>
      </c>
      <c r="P75" s="81" t="str">
        <f>IF(Fund_Returns!P75="","",(1+Fund_Returns!P75)/(1+Fund_Returns!$IB75))</f>
        <v/>
      </c>
      <c r="Q75" s="81" t="str">
        <f>IF(Fund_Returns!Q75="","",(1+Fund_Returns!Q75)/(1+Fund_Returns!$IB75))</f>
        <v/>
      </c>
      <c r="R75" s="81">
        <f>IF(Fund_Returns!R75="","",(1+Fund_Returns!R75)/(1+Fund_Returns!$IB75))</f>
        <v>0.99045859999999997</v>
      </c>
      <c r="S75" s="81">
        <f>IF(Fund_Returns!S75="","",(1+Fund_Returns!S75)/(1+Fund_Returns!$IB75))</f>
        <v>0.96777662029767741</v>
      </c>
    </row>
    <row r="76" spans="1:19" x14ac:dyDescent="0.25">
      <c r="A76" s="82">
        <v>38807</v>
      </c>
      <c r="B76" s="81" t="str">
        <f>IF(Fund_Returns!B76="","",(1+Fund_Returns!B76)/(1+Fund_Returns!$IB76))</f>
        <v/>
      </c>
      <c r="C76" s="81" t="str">
        <f>IF(Fund_Returns!C76="","",(1+Fund_Returns!C76)/(1+Fund_Returns!$IB76))</f>
        <v/>
      </c>
      <c r="D76" s="81" t="str">
        <f>IF(Fund_Returns!D76="","",(1+Fund_Returns!D76)/(1+Fund_Returns!$IB76))</f>
        <v/>
      </c>
      <c r="E76" s="81" t="str">
        <f>IF(Fund_Returns!E76="","",(1+Fund_Returns!E76)/(1+Fund_Returns!$IB76))</f>
        <v/>
      </c>
      <c r="F76" s="81" t="str">
        <f>IF(Fund_Returns!F76="","",(1+Fund_Returns!F76)/(1+Fund_Returns!$IB76))</f>
        <v/>
      </c>
      <c r="G76" s="81" t="str">
        <f>IF(Fund_Returns!G76="","",(1+Fund_Returns!G76)/(1+Fund_Returns!$IB76))</f>
        <v/>
      </c>
      <c r="H76" s="81" t="str">
        <f>IF(Fund_Returns!H76="","",(1+Fund_Returns!H76)/(1+Fund_Returns!$IB76))</f>
        <v/>
      </c>
      <c r="I76" s="81" t="str">
        <f>IF(Fund_Returns!I76="","",(1+Fund_Returns!I76)/(1+Fund_Returns!$IB76))</f>
        <v/>
      </c>
      <c r="J76" s="81">
        <f>IF(Fund_Returns!J76="","",(1+Fund_Returns!J76)/(1+Fund_Returns!$IB76))</f>
        <v>1.0448451999999999</v>
      </c>
      <c r="K76" s="81">
        <f>IF(Fund_Returns!K76="","",(1+Fund_Returns!K76)/(1+Fund_Returns!$IB76))</f>
        <v>1.0345934999999999</v>
      </c>
      <c r="L76" s="81">
        <f>IF(Fund_Returns!L76="","",(1+Fund_Returns!L76)/(1+Fund_Returns!$IB76))</f>
        <v>1.0573763</v>
      </c>
      <c r="M76" s="81" t="str">
        <f>IF(Fund_Returns!M76="","",(1+Fund_Returns!M76)/(1+Fund_Returns!$IB76))</f>
        <v/>
      </c>
      <c r="N76" s="81">
        <f>IF(Fund_Returns!N76="","",(1+Fund_Returns!N76)/(1+Fund_Returns!$IB76))</f>
        <v>1.0398666000000001</v>
      </c>
      <c r="O76" s="81" t="str">
        <f>IF(Fund_Returns!O76="","",(1+Fund_Returns!O76)/(1+Fund_Returns!$IB76))</f>
        <v/>
      </c>
      <c r="P76" s="81" t="str">
        <f>IF(Fund_Returns!P76="","",(1+Fund_Returns!P76)/(1+Fund_Returns!$IB76))</f>
        <v/>
      </c>
      <c r="Q76" s="81" t="str">
        <f>IF(Fund_Returns!Q76="","",(1+Fund_Returns!Q76)/(1+Fund_Returns!$IB76))</f>
        <v/>
      </c>
      <c r="R76" s="81">
        <f>IF(Fund_Returns!R76="","",(1+Fund_Returns!R76)/(1+Fund_Returns!$IB76))</f>
        <v>1.0557411000000001</v>
      </c>
      <c r="S76" s="81">
        <f>IF(Fund_Returns!S76="","",(1+Fund_Returns!S76)/(1+Fund_Returns!$IB76))</f>
        <v>1.071265398029454</v>
      </c>
    </row>
    <row r="77" spans="1:19" x14ac:dyDescent="0.25">
      <c r="A77" s="82">
        <v>38837</v>
      </c>
      <c r="B77" s="81" t="str">
        <f>IF(Fund_Returns!B77="","",(1+Fund_Returns!B77)/(1+Fund_Returns!$IB77))</f>
        <v/>
      </c>
      <c r="C77" s="81" t="str">
        <f>IF(Fund_Returns!C77="","",(1+Fund_Returns!C77)/(1+Fund_Returns!$IB77))</f>
        <v/>
      </c>
      <c r="D77" s="81" t="str">
        <f>IF(Fund_Returns!D77="","",(1+Fund_Returns!D77)/(1+Fund_Returns!$IB77))</f>
        <v/>
      </c>
      <c r="E77" s="81" t="str">
        <f>IF(Fund_Returns!E77="","",(1+Fund_Returns!E77)/(1+Fund_Returns!$IB77))</f>
        <v/>
      </c>
      <c r="F77" s="81" t="str">
        <f>IF(Fund_Returns!F77="","",(1+Fund_Returns!F77)/(1+Fund_Returns!$IB77))</f>
        <v/>
      </c>
      <c r="G77" s="81" t="str">
        <f>IF(Fund_Returns!G77="","",(1+Fund_Returns!G77)/(1+Fund_Returns!$IB77))</f>
        <v/>
      </c>
      <c r="H77" s="81" t="str">
        <f>IF(Fund_Returns!H77="","",(1+Fund_Returns!H77)/(1+Fund_Returns!$IB77))</f>
        <v/>
      </c>
      <c r="I77" s="81" t="str">
        <f>IF(Fund_Returns!I77="","",(1+Fund_Returns!I77)/(1+Fund_Returns!$IB77))</f>
        <v/>
      </c>
      <c r="J77" s="81">
        <f>IF(Fund_Returns!J77="","",(1+Fund_Returns!J77)/(1+Fund_Returns!$IB77))</f>
        <v>1.0284078999999999</v>
      </c>
      <c r="K77" s="81">
        <f>IF(Fund_Returns!K77="","",(1+Fund_Returns!K77)/(1+Fund_Returns!$IB77))</f>
        <v>1.0308778999999999</v>
      </c>
      <c r="L77" s="81">
        <f>IF(Fund_Returns!L77="","",(1+Fund_Returns!L77)/(1+Fund_Returns!$IB77))</f>
        <v>1.0376426000000001</v>
      </c>
      <c r="M77" s="81" t="str">
        <f>IF(Fund_Returns!M77="","",(1+Fund_Returns!M77)/(1+Fund_Returns!$IB77))</f>
        <v/>
      </c>
      <c r="N77" s="81">
        <f>IF(Fund_Returns!N77="","",(1+Fund_Returns!N77)/(1+Fund_Returns!$IB77))</f>
        <v>1.0198741</v>
      </c>
      <c r="O77" s="81" t="str">
        <f>IF(Fund_Returns!O77="","",(1+Fund_Returns!O77)/(1+Fund_Returns!$IB77))</f>
        <v/>
      </c>
      <c r="P77" s="81" t="str">
        <f>IF(Fund_Returns!P77="","",(1+Fund_Returns!P77)/(1+Fund_Returns!$IB77))</f>
        <v/>
      </c>
      <c r="Q77" s="81" t="str">
        <f>IF(Fund_Returns!Q77="","",(1+Fund_Returns!Q77)/(1+Fund_Returns!$IB77))</f>
        <v/>
      </c>
      <c r="R77" s="81">
        <f>IF(Fund_Returns!R77="","",(1+Fund_Returns!R77)/(1+Fund_Returns!$IB77))</f>
        <v>1.0259505</v>
      </c>
      <c r="S77" s="81">
        <f>IF(Fund_Returns!S77="","",(1+Fund_Returns!S77)/(1+Fund_Returns!$IB77))</f>
        <v>1.04227692430981</v>
      </c>
    </row>
    <row r="78" spans="1:19" x14ac:dyDescent="0.25">
      <c r="A78" s="82">
        <v>38868</v>
      </c>
      <c r="B78" s="81" t="str">
        <f>IF(Fund_Returns!B78="","",(1+Fund_Returns!B78)/(1+Fund_Returns!$IB78))</f>
        <v/>
      </c>
      <c r="C78" s="81" t="str">
        <f>IF(Fund_Returns!C78="","",(1+Fund_Returns!C78)/(1+Fund_Returns!$IB78))</f>
        <v/>
      </c>
      <c r="D78" s="81" t="str">
        <f>IF(Fund_Returns!D78="","",(1+Fund_Returns!D78)/(1+Fund_Returns!$IB78))</f>
        <v/>
      </c>
      <c r="E78" s="81" t="str">
        <f>IF(Fund_Returns!E78="","",(1+Fund_Returns!E78)/(1+Fund_Returns!$IB78))</f>
        <v/>
      </c>
      <c r="F78" s="81" t="str">
        <f>IF(Fund_Returns!F78="","",(1+Fund_Returns!F78)/(1+Fund_Returns!$IB78))</f>
        <v/>
      </c>
      <c r="G78" s="81" t="str">
        <f>IF(Fund_Returns!G78="","",(1+Fund_Returns!G78)/(1+Fund_Returns!$IB78))</f>
        <v/>
      </c>
      <c r="H78" s="81" t="str">
        <f>IF(Fund_Returns!H78="","",(1+Fund_Returns!H78)/(1+Fund_Returns!$IB78))</f>
        <v/>
      </c>
      <c r="I78" s="81" t="str">
        <f>IF(Fund_Returns!I78="","",(1+Fund_Returns!I78)/(1+Fund_Returns!$IB78))</f>
        <v/>
      </c>
      <c r="J78" s="81">
        <f>IF(Fund_Returns!J78="","",(1+Fund_Returns!J78)/(1+Fund_Returns!$IB78))</f>
        <v>0.96713950000000004</v>
      </c>
      <c r="K78" s="81">
        <f>IF(Fund_Returns!K78="","",(1+Fund_Returns!K78)/(1+Fund_Returns!$IB78))</f>
        <v>0.96945119999999996</v>
      </c>
      <c r="L78" s="81">
        <f>IF(Fund_Returns!L78="","",(1+Fund_Returns!L78)/(1+Fund_Returns!$IB78))</f>
        <v>0.98402599999999996</v>
      </c>
      <c r="M78" s="81" t="str">
        <f>IF(Fund_Returns!M78="","",(1+Fund_Returns!M78)/(1+Fund_Returns!$IB78))</f>
        <v/>
      </c>
      <c r="N78" s="81">
        <f>IF(Fund_Returns!N78="","",(1+Fund_Returns!N78)/(1+Fund_Returns!$IB78))</f>
        <v>0.96780639999999996</v>
      </c>
      <c r="O78" s="81" t="str">
        <f>IF(Fund_Returns!O78="","",(1+Fund_Returns!O78)/(1+Fund_Returns!$IB78))</f>
        <v/>
      </c>
      <c r="P78" s="81" t="str">
        <f>IF(Fund_Returns!P78="","",(1+Fund_Returns!P78)/(1+Fund_Returns!$IB78))</f>
        <v/>
      </c>
      <c r="Q78" s="81" t="str">
        <f>IF(Fund_Returns!Q78="","",(1+Fund_Returns!Q78)/(1+Fund_Returns!$IB78))</f>
        <v/>
      </c>
      <c r="R78" s="81">
        <f>IF(Fund_Returns!R78="","",(1+Fund_Returns!R78)/(1+Fund_Returns!$IB78))</f>
        <v>0.96052680000000001</v>
      </c>
      <c r="S78" s="81">
        <f>IF(Fund_Returns!S78="","",(1+Fund_Returns!S78)/(1+Fund_Returns!$IB78))</f>
        <v>0.97329964184378281</v>
      </c>
    </row>
    <row r="79" spans="1:19" x14ac:dyDescent="0.25">
      <c r="A79" s="82">
        <v>38898</v>
      </c>
      <c r="B79" s="81" t="str">
        <f>IF(Fund_Returns!B79="","",(1+Fund_Returns!B79)/(1+Fund_Returns!$IB79))</f>
        <v/>
      </c>
      <c r="C79" s="81" t="str">
        <f>IF(Fund_Returns!C79="","",(1+Fund_Returns!C79)/(1+Fund_Returns!$IB79))</f>
        <v/>
      </c>
      <c r="D79" s="81" t="str">
        <f>IF(Fund_Returns!D79="","",(1+Fund_Returns!D79)/(1+Fund_Returns!$IB79))</f>
        <v/>
      </c>
      <c r="E79" s="81" t="str">
        <f>IF(Fund_Returns!E79="","",(1+Fund_Returns!E79)/(1+Fund_Returns!$IB79))</f>
        <v/>
      </c>
      <c r="F79" s="81" t="str">
        <f>IF(Fund_Returns!F79="","",(1+Fund_Returns!F79)/(1+Fund_Returns!$IB79))</f>
        <v/>
      </c>
      <c r="G79" s="81" t="str">
        <f>IF(Fund_Returns!G79="","",(1+Fund_Returns!G79)/(1+Fund_Returns!$IB79))</f>
        <v/>
      </c>
      <c r="H79" s="81" t="str">
        <f>IF(Fund_Returns!H79="","",(1+Fund_Returns!H79)/(1+Fund_Returns!$IB79))</f>
        <v/>
      </c>
      <c r="I79" s="81" t="str">
        <f>IF(Fund_Returns!I79="","",(1+Fund_Returns!I79)/(1+Fund_Returns!$IB79))</f>
        <v/>
      </c>
      <c r="J79" s="81">
        <f>IF(Fund_Returns!J79="","",(1+Fund_Returns!J79)/(1+Fund_Returns!$IB79))</f>
        <v>1.0177312000000001</v>
      </c>
      <c r="K79" s="81">
        <f>IF(Fund_Returns!K79="","",(1+Fund_Returns!K79)/(1+Fund_Returns!$IB79))</f>
        <v>0.97873069999999995</v>
      </c>
      <c r="L79" s="81">
        <f>IF(Fund_Returns!L79="","",(1+Fund_Returns!L79)/(1+Fund_Returns!$IB79))</f>
        <v>1.0859179000000001</v>
      </c>
      <c r="M79" s="81" t="str">
        <f>IF(Fund_Returns!M79="","",(1+Fund_Returns!M79)/(1+Fund_Returns!$IB79))</f>
        <v/>
      </c>
      <c r="N79" s="81">
        <f>IF(Fund_Returns!N79="","",(1+Fund_Returns!N79)/(1+Fund_Returns!$IB79))</f>
        <v>1.0269944</v>
      </c>
      <c r="O79" s="81" t="str">
        <f>IF(Fund_Returns!O79="","",(1+Fund_Returns!O79)/(1+Fund_Returns!$IB79))</f>
        <v/>
      </c>
      <c r="P79" s="81" t="str">
        <f>IF(Fund_Returns!P79="","",(1+Fund_Returns!P79)/(1+Fund_Returns!$IB79))</f>
        <v/>
      </c>
      <c r="Q79" s="81" t="str">
        <f>IF(Fund_Returns!Q79="","",(1+Fund_Returns!Q79)/(1+Fund_Returns!$IB79))</f>
        <v/>
      </c>
      <c r="R79" s="81">
        <f>IF(Fund_Returns!R79="","",(1+Fund_Returns!R79)/(1+Fund_Returns!$IB79))</f>
        <v>1.0028925</v>
      </c>
      <c r="S79" s="81">
        <f>IF(Fund_Returns!S79="","",(1+Fund_Returns!S79)/(1+Fund_Returns!$IB79))</f>
        <v>1.0337200770107409</v>
      </c>
    </row>
    <row r="80" spans="1:19" x14ac:dyDescent="0.25">
      <c r="A80" s="82">
        <v>38929</v>
      </c>
      <c r="B80" s="81" t="str">
        <f>IF(Fund_Returns!B80="","",(1+Fund_Returns!B80)/(1+Fund_Returns!$IB80))</f>
        <v/>
      </c>
      <c r="C80" s="81" t="str">
        <f>IF(Fund_Returns!C80="","",(1+Fund_Returns!C80)/(1+Fund_Returns!$IB80))</f>
        <v/>
      </c>
      <c r="D80" s="81" t="str">
        <f>IF(Fund_Returns!D80="","",(1+Fund_Returns!D80)/(1+Fund_Returns!$IB80))</f>
        <v/>
      </c>
      <c r="E80" s="81" t="str">
        <f>IF(Fund_Returns!E80="","",(1+Fund_Returns!E80)/(1+Fund_Returns!$IB80))</f>
        <v/>
      </c>
      <c r="F80" s="81" t="str">
        <f>IF(Fund_Returns!F80="","",(1+Fund_Returns!F80)/(1+Fund_Returns!$IB80))</f>
        <v/>
      </c>
      <c r="G80" s="81" t="str">
        <f>IF(Fund_Returns!G80="","",(1+Fund_Returns!G80)/(1+Fund_Returns!$IB80))</f>
        <v/>
      </c>
      <c r="H80" s="81" t="str">
        <f>IF(Fund_Returns!H80="","",(1+Fund_Returns!H80)/(1+Fund_Returns!$IB80))</f>
        <v/>
      </c>
      <c r="I80" s="81" t="str">
        <f>IF(Fund_Returns!I80="","",(1+Fund_Returns!I80)/(1+Fund_Returns!$IB80))</f>
        <v/>
      </c>
      <c r="J80" s="81">
        <f>IF(Fund_Returns!J80="","",(1+Fund_Returns!J80)/(1+Fund_Returns!$IB80))</f>
        <v>0.99446389999999996</v>
      </c>
      <c r="K80" s="81">
        <f>IF(Fund_Returns!K80="","",(1+Fund_Returns!K80)/(1+Fund_Returns!$IB80))</f>
        <v>1.0030346999999999</v>
      </c>
      <c r="L80" s="81">
        <f>IF(Fund_Returns!L80="","",(1+Fund_Returns!L80)/(1+Fund_Returns!$IB80))</f>
        <v>0.98145210000000005</v>
      </c>
      <c r="M80" s="81" t="str">
        <f>IF(Fund_Returns!M80="","",(1+Fund_Returns!M80)/(1+Fund_Returns!$IB80))</f>
        <v/>
      </c>
      <c r="N80" s="81">
        <f>IF(Fund_Returns!N80="","",(1+Fund_Returns!N80)/(1+Fund_Returns!$IB80))</f>
        <v>0.99817270000000002</v>
      </c>
      <c r="O80" s="81" t="str">
        <f>IF(Fund_Returns!O80="","",(1+Fund_Returns!O80)/(1+Fund_Returns!$IB80))</f>
        <v/>
      </c>
      <c r="P80" s="81" t="str">
        <f>IF(Fund_Returns!P80="","",(1+Fund_Returns!P80)/(1+Fund_Returns!$IB80))</f>
        <v/>
      </c>
      <c r="Q80" s="81" t="str">
        <f>IF(Fund_Returns!Q80="","",(1+Fund_Returns!Q80)/(1+Fund_Returns!$IB80))</f>
        <v/>
      </c>
      <c r="R80" s="81">
        <f>IF(Fund_Returns!R80="","",(1+Fund_Returns!R80)/(1+Fund_Returns!$IB80))</f>
        <v>0.99408200000000002</v>
      </c>
      <c r="S80" s="81">
        <f>IF(Fund_Returns!S80="","",(1+Fund_Returns!S80)/(1+Fund_Returns!$IB80))</f>
        <v>0.98540926617914149</v>
      </c>
    </row>
    <row r="81" spans="1:19" x14ac:dyDescent="0.25">
      <c r="A81" s="82">
        <v>38960</v>
      </c>
      <c r="B81" s="81" t="str">
        <f>IF(Fund_Returns!B81="","",(1+Fund_Returns!B81)/(1+Fund_Returns!$IB81))</f>
        <v/>
      </c>
      <c r="C81" s="81" t="str">
        <f>IF(Fund_Returns!C81="","",(1+Fund_Returns!C81)/(1+Fund_Returns!$IB81))</f>
        <v/>
      </c>
      <c r="D81" s="81" t="str">
        <f>IF(Fund_Returns!D81="","",(1+Fund_Returns!D81)/(1+Fund_Returns!$IB81))</f>
        <v/>
      </c>
      <c r="E81" s="81" t="str">
        <f>IF(Fund_Returns!E81="","",(1+Fund_Returns!E81)/(1+Fund_Returns!$IB81))</f>
        <v/>
      </c>
      <c r="F81" s="81" t="str">
        <f>IF(Fund_Returns!F81="","",(1+Fund_Returns!F81)/(1+Fund_Returns!$IB81))</f>
        <v/>
      </c>
      <c r="G81" s="81" t="str">
        <f>IF(Fund_Returns!G81="","",(1+Fund_Returns!G81)/(1+Fund_Returns!$IB81))</f>
        <v/>
      </c>
      <c r="H81" s="81" t="str">
        <f>IF(Fund_Returns!H81="","",(1+Fund_Returns!H81)/(1+Fund_Returns!$IB81))</f>
        <v/>
      </c>
      <c r="I81" s="81" t="str">
        <f>IF(Fund_Returns!I81="","",(1+Fund_Returns!I81)/(1+Fund_Returns!$IB81))</f>
        <v/>
      </c>
      <c r="J81" s="81">
        <f>IF(Fund_Returns!J81="","",(1+Fund_Returns!J81)/(1+Fund_Returns!$IB81))</f>
        <v>1.0422825</v>
      </c>
      <c r="K81" s="81">
        <f>IF(Fund_Returns!K81="","",(1+Fund_Returns!K81)/(1+Fund_Returns!$IB81))</f>
        <v>1.0414189</v>
      </c>
      <c r="L81" s="81">
        <f>IF(Fund_Returns!L81="","",(1+Fund_Returns!L81)/(1+Fund_Returns!$IB81))</f>
        <v>1.0489525</v>
      </c>
      <c r="M81" s="81" t="str">
        <f>IF(Fund_Returns!M81="","",(1+Fund_Returns!M81)/(1+Fund_Returns!$IB81))</f>
        <v/>
      </c>
      <c r="N81" s="81">
        <f>IF(Fund_Returns!N81="","",(1+Fund_Returns!N81)/(1+Fund_Returns!$IB81))</f>
        <v>1.0411362</v>
      </c>
      <c r="O81" s="81" t="str">
        <f>IF(Fund_Returns!O81="","",(1+Fund_Returns!O81)/(1+Fund_Returns!$IB81))</f>
        <v/>
      </c>
      <c r="P81" s="81" t="str">
        <f>IF(Fund_Returns!P81="","",(1+Fund_Returns!P81)/(1+Fund_Returns!$IB81))</f>
        <v/>
      </c>
      <c r="Q81" s="81" t="str">
        <f>IF(Fund_Returns!Q81="","",(1+Fund_Returns!Q81)/(1+Fund_Returns!$IB81))</f>
        <v/>
      </c>
      <c r="R81" s="81">
        <f>IF(Fund_Returns!R81="","",(1+Fund_Returns!R81)/(1+Fund_Returns!$IB81))</f>
        <v>1.0448757</v>
      </c>
      <c r="S81" s="81">
        <f>IF(Fund_Returns!S81="","",(1+Fund_Returns!S81)/(1+Fund_Returns!$IB81))</f>
        <v>1.054429299772889</v>
      </c>
    </row>
    <row r="82" spans="1:19" x14ac:dyDescent="0.25">
      <c r="A82" s="82">
        <v>38990</v>
      </c>
      <c r="B82" s="81" t="str">
        <f>IF(Fund_Returns!B82="","",(1+Fund_Returns!B82)/(1+Fund_Returns!$IB82))</f>
        <v/>
      </c>
      <c r="C82" s="81" t="str">
        <f>IF(Fund_Returns!C82="","",(1+Fund_Returns!C82)/(1+Fund_Returns!$IB82))</f>
        <v/>
      </c>
      <c r="D82" s="81" t="str">
        <f>IF(Fund_Returns!D82="","",(1+Fund_Returns!D82)/(1+Fund_Returns!$IB82))</f>
        <v/>
      </c>
      <c r="E82" s="81" t="str">
        <f>IF(Fund_Returns!E82="","",(1+Fund_Returns!E82)/(1+Fund_Returns!$IB82))</f>
        <v/>
      </c>
      <c r="F82" s="81" t="str">
        <f>IF(Fund_Returns!F82="","",(1+Fund_Returns!F82)/(1+Fund_Returns!$IB82))</f>
        <v/>
      </c>
      <c r="G82" s="81" t="str">
        <f>IF(Fund_Returns!G82="","",(1+Fund_Returns!G82)/(1+Fund_Returns!$IB82))</f>
        <v/>
      </c>
      <c r="H82" s="81" t="str">
        <f>IF(Fund_Returns!H82="","",(1+Fund_Returns!H82)/(1+Fund_Returns!$IB82))</f>
        <v/>
      </c>
      <c r="I82" s="81" t="str">
        <f>IF(Fund_Returns!I82="","",(1+Fund_Returns!I82)/(1+Fund_Returns!$IB82))</f>
        <v/>
      </c>
      <c r="J82" s="81">
        <f>IF(Fund_Returns!J82="","",(1+Fund_Returns!J82)/(1+Fund_Returns!$IB82))</f>
        <v>1.0256668</v>
      </c>
      <c r="K82" s="81">
        <f>IF(Fund_Returns!K82="","",(1+Fund_Returns!K82)/(1+Fund_Returns!$IB82))</f>
        <v>1.0134242</v>
      </c>
      <c r="L82" s="81">
        <f>IF(Fund_Returns!L82="","",(1+Fund_Returns!L82)/(1+Fund_Returns!$IB82))</f>
        <v>1.0266561000000001</v>
      </c>
      <c r="M82" s="81" t="str">
        <f>IF(Fund_Returns!M82="","",(1+Fund_Returns!M82)/(1+Fund_Returns!$IB82))</f>
        <v/>
      </c>
      <c r="N82" s="81">
        <f>IF(Fund_Returns!N82="","",(1+Fund_Returns!N82)/(1+Fund_Returns!$IB82))</f>
        <v>1.0168462</v>
      </c>
      <c r="O82" s="81" t="str">
        <f>IF(Fund_Returns!O82="","",(1+Fund_Returns!O82)/(1+Fund_Returns!$IB82))</f>
        <v/>
      </c>
      <c r="P82" s="81" t="str">
        <f>IF(Fund_Returns!P82="","",(1+Fund_Returns!P82)/(1+Fund_Returns!$IB82))</f>
        <v/>
      </c>
      <c r="Q82" s="81" t="str">
        <f>IF(Fund_Returns!Q82="","",(1+Fund_Returns!Q82)/(1+Fund_Returns!$IB82))</f>
        <v/>
      </c>
      <c r="R82" s="81">
        <f>IF(Fund_Returns!R82="","",(1+Fund_Returns!R82)/(1+Fund_Returns!$IB82))</f>
        <v>1.0218889</v>
      </c>
      <c r="S82" s="81">
        <f>IF(Fund_Returns!S82="","",(1+Fund_Returns!S82)/(1+Fund_Returns!$IB82))</f>
        <v>1.0233790415420387</v>
      </c>
    </row>
    <row r="83" spans="1:19" x14ac:dyDescent="0.25">
      <c r="A83" s="82">
        <v>39021</v>
      </c>
      <c r="B83" s="81" t="str">
        <f>IF(Fund_Returns!B83="","",(1+Fund_Returns!B83)/(1+Fund_Returns!$IB83))</f>
        <v/>
      </c>
      <c r="C83" s="81" t="str">
        <f>IF(Fund_Returns!C83="","",(1+Fund_Returns!C83)/(1+Fund_Returns!$IB83))</f>
        <v/>
      </c>
      <c r="D83" s="81" t="str">
        <f>IF(Fund_Returns!D83="","",(1+Fund_Returns!D83)/(1+Fund_Returns!$IB83))</f>
        <v/>
      </c>
      <c r="E83" s="81" t="str">
        <f>IF(Fund_Returns!E83="","",(1+Fund_Returns!E83)/(1+Fund_Returns!$IB83))</f>
        <v/>
      </c>
      <c r="F83" s="81" t="str">
        <f>IF(Fund_Returns!F83="","",(1+Fund_Returns!F83)/(1+Fund_Returns!$IB83))</f>
        <v/>
      </c>
      <c r="G83" s="81" t="str">
        <f>IF(Fund_Returns!G83="","",(1+Fund_Returns!G83)/(1+Fund_Returns!$IB83))</f>
        <v/>
      </c>
      <c r="H83" s="81" t="str">
        <f>IF(Fund_Returns!H83="","",(1+Fund_Returns!H83)/(1+Fund_Returns!$IB83))</f>
        <v/>
      </c>
      <c r="I83" s="81" t="str">
        <f>IF(Fund_Returns!I83="","",(1+Fund_Returns!I83)/(1+Fund_Returns!$IB83))</f>
        <v/>
      </c>
      <c r="J83" s="81">
        <f>IF(Fund_Returns!J83="","",(1+Fund_Returns!J83)/(1+Fund_Returns!$IB83))</f>
        <v>1.0363452</v>
      </c>
      <c r="K83" s="81">
        <f>IF(Fund_Returns!K83="","",(1+Fund_Returns!K83)/(1+Fund_Returns!$IB83))</f>
        <v>1.0309081</v>
      </c>
      <c r="L83" s="81">
        <f>IF(Fund_Returns!L83="","",(1+Fund_Returns!L83)/(1+Fund_Returns!$IB83))</f>
        <v>1.0184522</v>
      </c>
      <c r="M83" s="81" t="str">
        <f>IF(Fund_Returns!M83="","",(1+Fund_Returns!M83)/(1+Fund_Returns!$IB83))</f>
        <v/>
      </c>
      <c r="N83" s="81">
        <f>IF(Fund_Returns!N83="","",(1+Fund_Returns!N83)/(1+Fund_Returns!$IB83))</f>
        <v>1.0402262</v>
      </c>
      <c r="O83" s="81" t="str">
        <f>IF(Fund_Returns!O83="","",(1+Fund_Returns!O83)/(1+Fund_Returns!$IB83))</f>
        <v/>
      </c>
      <c r="P83" s="81" t="str">
        <f>IF(Fund_Returns!P83="","",(1+Fund_Returns!P83)/(1+Fund_Returns!$IB83))</f>
        <v/>
      </c>
      <c r="Q83" s="81" t="str">
        <f>IF(Fund_Returns!Q83="","",(1+Fund_Returns!Q83)/(1+Fund_Returns!$IB83))</f>
        <v/>
      </c>
      <c r="R83" s="81">
        <f>IF(Fund_Returns!R83="","",(1+Fund_Returns!R83)/(1+Fund_Returns!$IB83))</f>
        <v>1.0453973999999999</v>
      </c>
      <c r="S83" s="81">
        <f>IF(Fund_Returns!S83="","",(1+Fund_Returns!S83)/(1+Fund_Returns!$IB83))</f>
        <v>1.0457245973732214</v>
      </c>
    </row>
    <row r="84" spans="1:19" x14ac:dyDescent="0.25">
      <c r="A84" s="82">
        <v>39051</v>
      </c>
      <c r="B84" s="81" t="str">
        <f>IF(Fund_Returns!B84="","",(1+Fund_Returns!B84)/(1+Fund_Returns!$IB84))</f>
        <v/>
      </c>
      <c r="C84" s="81" t="str">
        <f>IF(Fund_Returns!C84="","",(1+Fund_Returns!C84)/(1+Fund_Returns!$IB84))</f>
        <v/>
      </c>
      <c r="D84" s="81" t="str">
        <f>IF(Fund_Returns!D84="","",(1+Fund_Returns!D84)/(1+Fund_Returns!$IB84))</f>
        <v/>
      </c>
      <c r="E84" s="81" t="str">
        <f>IF(Fund_Returns!E84="","",(1+Fund_Returns!E84)/(1+Fund_Returns!$IB84))</f>
        <v/>
      </c>
      <c r="F84" s="81" t="str">
        <f>IF(Fund_Returns!F84="","",(1+Fund_Returns!F84)/(1+Fund_Returns!$IB84))</f>
        <v/>
      </c>
      <c r="G84" s="81" t="str">
        <f>IF(Fund_Returns!G84="","",(1+Fund_Returns!G84)/(1+Fund_Returns!$IB84))</f>
        <v/>
      </c>
      <c r="H84" s="81" t="str">
        <f>IF(Fund_Returns!H84="","",(1+Fund_Returns!H84)/(1+Fund_Returns!$IB84))</f>
        <v/>
      </c>
      <c r="I84" s="81" t="str">
        <f>IF(Fund_Returns!I84="","",(1+Fund_Returns!I84)/(1+Fund_Returns!$IB84))</f>
        <v/>
      </c>
      <c r="J84" s="81">
        <f>IF(Fund_Returns!J84="","",(1+Fund_Returns!J84)/(1+Fund_Returns!$IB84))</f>
        <v>1.0376577</v>
      </c>
      <c r="K84" s="81">
        <f>IF(Fund_Returns!K84="","",(1+Fund_Returns!K84)/(1+Fund_Returns!$IB84))</f>
        <v>1.0286710000000001</v>
      </c>
      <c r="L84" s="81">
        <f>IF(Fund_Returns!L84="","",(1+Fund_Returns!L84)/(1+Fund_Returns!$IB84))</f>
        <v>1.0380134999999999</v>
      </c>
      <c r="M84" s="81" t="str">
        <f>IF(Fund_Returns!M84="","",(1+Fund_Returns!M84)/(1+Fund_Returns!$IB84))</f>
        <v/>
      </c>
      <c r="N84" s="81">
        <f>IF(Fund_Returns!N84="","",(1+Fund_Returns!N84)/(1+Fund_Returns!$IB84))</f>
        <v>1.0430408</v>
      </c>
      <c r="O84" s="81" t="str">
        <f>IF(Fund_Returns!O84="","",(1+Fund_Returns!O84)/(1+Fund_Returns!$IB84))</f>
        <v/>
      </c>
      <c r="P84" s="81" t="str">
        <f>IF(Fund_Returns!P84="","",(1+Fund_Returns!P84)/(1+Fund_Returns!$IB84))</f>
        <v/>
      </c>
      <c r="Q84" s="81" t="str">
        <f>IF(Fund_Returns!Q84="","",(1+Fund_Returns!Q84)/(1+Fund_Returns!$IB84))</f>
        <v/>
      </c>
      <c r="R84" s="81">
        <f>IF(Fund_Returns!R84="","",(1+Fund_Returns!R84)/(1+Fund_Returns!$IB84))</f>
        <v>1.0367198</v>
      </c>
      <c r="S84" s="81">
        <f>IF(Fund_Returns!S84="","",(1+Fund_Returns!S84)/(1+Fund_Returns!$IB84))</f>
        <v>1.0267506156949877</v>
      </c>
    </row>
    <row r="85" spans="1:19" x14ac:dyDescent="0.25">
      <c r="A85" s="82">
        <v>39082</v>
      </c>
      <c r="B85" s="81" t="str">
        <f>IF(Fund_Returns!B85="","",(1+Fund_Returns!B85)/(1+Fund_Returns!$IB85))</f>
        <v/>
      </c>
      <c r="C85" s="81" t="str">
        <f>IF(Fund_Returns!C85="","",(1+Fund_Returns!C85)/(1+Fund_Returns!$IB85))</f>
        <v/>
      </c>
      <c r="D85" s="81" t="str">
        <f>IF(Fund_Returns!D85="","",(1+Fund_Returns!D85)/(1+Fund_Returns!$IB85))</f>
        <v/>
      </c>
      <c r="E85" s="81" t="str">
        <f>IF(Fund_Returns!E85="","",(1+Fund_Returns!E85)/(1+Fund_Returns!$IB85))</f>
        <v/>
      </c>
      <c r="F85" s="81" t="str">
        <f>IF(Fund_Returns!F85="","",(1+Fund_Returns!F85)/(1+Fund_Returns!$IB85))</f>
        <v/>
      </c>
      <c r="G85" s="81" t="str">
        <f>IF(Fund_Returns!G85="","",(1+Fund_Returns!G85)/(1+Fund_Returns!$IB85))</f>
        <v/>
      </c>
      <c r="H85" s="81" t="str">
        <f>IF(Fund_Returns!H85="","",(1+Fund_Returns!H85)/(1+Fund_Returns!$IB85))</f>
        <v/>
      </c>
      <c r="I85" s="81" t="str">
        <f>IF(Fund_Returns!I85="","",(1+Fund_Returns!I85)/(1+Fund_Returns!$IB85))</f>
        <v/>
      </c>
      <c r="J85" s="81">
        <f>IF(Fund_Returns!J85="","",(1+Fund_Returns!J85)/(1+Fund_Returns!$IB85))</f>
        <v>1.0551779999999999</v>
      </c>
      <c r="K85" s="81">
        <f>IF(Fund_Returns!K85="","",(1+Fund_Returns!K85)/(1+Fund_Returns!$IB85))</f>
        <v>1.0510207</v>
      </c>
      <c r="L85" s="81">
        <f>IF(Fund_Returns!L85="","",(1+Fund_Returns!L85)/(1+Fund_Returns!$IB85))</f>
        <v>1.0387713000000001</v>
      </c>
      <c r="M85" s="81" t="str">
        <f>IF(Fund_Returns!M85="","",(1+Fund_Returns!M85)/(1+Fund_Returns!$IB85))</f>
        <v/>
      </c>
      <c r="N85" s="81">
        <f>IF(Fund_Returns!N85="","",(1+Fund_Returns!N85)/(1+Fund_Returns!$IB85))</f>
        <v>1.0702929999999999</v>
      </c>
      <c r="O85" s="81" t="str">
        <f>IF(Fund_Returns!O85="","",(1+Fund_Returns!O85)/(1+Fund_Returns!$IB85))</f>
        <v/>
      </c>
      <c r="P85" s="81" t="str">
        <f>IF(Fund_Returns!P85="","",(1+Fund_Returns!P85)/(1+Fund_Returns!$IB85))</f>
        <v/>
      </c>
      <c r="Q85" s="81" t="str">
        <f>IF(Fund_Returns!Q85="","",(1+Fund_Returns!Q85)/(1+Fund_Returns!$IB85))</f>
        <v/>
      </c>
      <c r="R85" s="81">
        <f>IF(Fund_Returns!R85="","",(1+Fund_Returns!R85)/(1+Fund_Returns!$IB85))</f>
        <v>1.0478291</v>
      </c>
      <c r="S85" s="81">
        <f>IF(Fund_Returns!S85="","",(1+Fund_Returns!S85)/(1+Fund_Returns!$IB85))</f>
        <v>1.0415780978664262</v>
      </c>
    </row>
    <row r="86" spans="1:19" x14ac:dyDescent="0.25">
      <c r="A86" s="82">
        <v>39113</v>
      </c>
      <c r="B86" s="81" t="str">
        <f>IF(Fund_Returns!B86="","",(1+Fund_Returns!B86)/(1+Fund_Returns!$IB86))</f>
        <v/>
      </c>
      <c r="C86" s="81" t="str">
        <f>IF(Fund_Returns!C86="","",(1+Fund_Returns!C86)/(1+Fund_Returns!$IB86))</f>
        <v/>
      </c>
      <c r="D86" s="81" t="str">
        <f>IF(Fund_Returns!D86="","",(1+Fund_Returns!D86)/(1+Fund_Returns!$IB86))</f>
        <v/>
      </c>
      <c r="E86" s="81" t="str">
        <f>IF(Fund_Returns!E86="","",(1+Fund_Returns!E86)/(1+Fund_Returns!$IB86))</f>
        <v/>
      </c>
      <c r="F86" s="81" t="str">
        <f>IF(Fund_Returns!F86="","",(1+Fund_Returns!F86)/(1+Fund_Returns!$IB86))</f>
        <v/>
      </c>
      <c r="G86" s="81" t="str">
        <f>IF(Fund_Returns!G86="","",(1+Fund_Returns!G86)/(1+Fund_Returns!$IB86))</f>
        <v/>
      </c>
      <c r="H86" s="81" t="str">
        <f>IF(Fund_Returns!H86="","",(1+Fund_Returns!H86)/(1+Fund_Returns!$IB86))</f>
        <v/>
      </c>
      <c r="I86" s="81" t="str">
        <f>IF(Fund_Returns!I86="","",(1+Fund_Returns!I86)/(1+Fund_Returns!$IB86))</f>
        <v/>
      </c>
      <c r="J86" s="81">
        <f>IF(Fund_Returns!J86="","",(1+Fund_Returns!J86)/(1+Fund_Returns!$IB86))</f>
        <v>1.0301640000000001</v>
      </c>
      <c r="K86" s="81">
        <f>IF(Fund_Returns!K86="","",(1+Fund_Returns!K86)/(1+Fund_Returns!$IB86))</f>
        <v>1.0290318000000001</v>
      </c>
      <c r="L86" s="81">
        <f>IF(Fund_Returns!L86="","",(1+Fund_Returns!L86)/(1+Fund_Returns!$IB86))</f>
        <v>1.0236495999999999</v>
      </c>
      <c r="M86" s="81" t="str">
        <f>IF(Fund_Returns!M86="","",(1+Fund_Returns!M86)/(1+Fund_Returns!$IB86))</f>
        <v/>
      </c>
      <c r="N86" s="81">
        <f>IF(Fund_Returns!N86="","",(1+Fund_Returns!N86)/(1+Fund_Returns!$IB86))</f>
        <v>1.0335087999999999</v>
      </c>
      <c r="O86" s="81" t="str">
        <f>IF(Fund_Returns!O86="","",(1+Fund_Returns!O86)/(1+Fund_Returns!$IB86))</f>
        <v/>
      </c>
      <c r="P86" s="81" t="str">
        <f>IF(Fund_Returns!P86="","",(1+Fund_Returns!P86)/(1+Fund_Returns!$IB86))</f>
        <v/>
      </c>
      <c r="Q86" s="81" t="str">
        <f>IF(Fund_Returns!Q86="","",(1+Fund_Returns!Q86)/(1+Fund_Returns!$IB86))</f>
        <v/>
      </c>
      <c r="R86" s="81">
        <f>IF(Fund_Returns!R86="","",(1+Fund_Returns!R86)/(1+Fund_Returns!$IB86))</f>
        <v>1.0307238000000001</v>
      </c>
      <c r="S86" s="81">
        <f>IF(Fund_Returns!S86="","",(1+Fund_Returns!S86)/(1+Fund_Returns!$IB86))</f>
        <v>1.0223241123202487</v>
      </c>
    </row>
    <row r="87" spans="1:19" x14ac:dyDescent="0.25">
      <c r="A87" s="82">
        <v>39141</v>
      </c>
      <c r="B87" s="81" t="str">
        <f>IF(Fund_Returns!B87="","",(1+Fund_Returns!B87)/(1+Fund_Returns!$IB87))</f>
        <v/>
      </c>
      <c r="C87" s="81" t="str">
        <f>IF(Fund_Returns!C87="","",(1+Fund_Returns!C87)/(1+Fund_Returns!$IB87))</f>
        <v/>
      </c>
      <c r="D87" s="81" t="str">
        <f>IF(Fund_Returns!D87="","",(1+Fund_Returns!D87)/(1+Fund_Returns!$IB87))</f>
        <v/>
      </c>
      <c r="E87" s="81" t="str">
        <f>IF(Fund_Returns!E87="","",(1+Fund_Returns!E87)/(1+Fund_Returns!$IB87))</f>
        <v/>
      </c>
      <c r="F87" s="81" t="str">
        <f>IF(Fund_Returns!F87="","",(1+Fund_Returns!F87)/(1+Fund_Returns!$IB87))</f>
        <v/>
      </c>
      <c r="G87" s="81" t="str">
        <f>IF(Fund_Returns!G87="","",(1+Fund_Returns!G87)/(1+Fund_Returns!$IB87))</f>
        <v/>
      </c>
      <c r="H87" s="81" t="str">
        <f>IF(Fund_Returns!H87="","",(1+Fund_Returns!H87)/(1+Fund_Returns!$IB87))</f>
        <v/>
      </c>
      <c r="I87" s="81" t="str">
        <f>IF(Fund_Returns!I87="","",(1+Fund_Returns!I87)/(1+Fund_Returns!$IB87))</f>
        <v/>
      </c>
      <c r="J87" s="81">
        <f>IF(Fund_Returns!J87="","",(1+Fund_Returns!J87)/(1+Fund_Returns!$IB87))</f>
        <v>1.0039726</v>
      </c>
      <c r="K87" s="81">
        <f>IF(Fund_Returns!K87="","",(1+Fund_Returns!K87)/(1+Fund_Returns!$IB87))</f>
        <v>1.0359122999999999</v>
      </c>
      <c r="L87" s="81">
        <f>IF(Fund_Returns!L87="","",(1+Fund_Returns!L87)/(1+Fund_Returns!$IB87))</f>
        <v>1.0061566</v>
      </c>
      <c r="M87" s="81" t="str">
        <f>IF(Fund_Returns!M87="","",(1+Fund_Returns!M87)/(1+Fund_Returns!$IB87))</f>
        <v/>
      </c>
      <c r="N87" s="81">
        <f>IF(Fund_Returns!N87="","",(1+Fund_Returns!N87)/(1+Fund_Returns!$IB87))</f>
        <v>1.0163993</v>
      </c>
      <c r="O87" s="81" t="str">
        <f>IF(Fund_Returns!O87="","",(1+Fund_Returns!O87)/(1+Fund_Returns!$IB87))</f>
        <v/>
      </c>
      <c r="P87" s="81" t="str">
        <f>IF(Fund_Returns!P87="","",(1+Fund_Returns!P87)/(1+Fund_Returns!$IB87))</f>
        <v/>
      </c>
      <c r="Q87" s="81" t="str">
        <f>IF(Fund_Returns!Q87="","",(1+Fund_Returns!Q87)/(1+Fund_Returns!$IB87))</f>
        <v/>
      </c>
      <c r="R87" s="81">
        <f>IF(Fund_Returns!R87="","",(1+Fund_Returns!R87)/(1+Fund_Returns!$IB87))</f>
        <v>1.0149954000000001</v>
      </c>
      <c r="S87" s="81">
        <f>IF(Fund_Returns!S87="","",(1+Fund_Returns!S87)/(1+Fund_Returns!$IB87))</f>
        <v>1.0150126944107256</v>
      </c>
    </row>
    <row r="88" spans="1:19" x14ac:dyDescent="0.25">
      <c r="A88" s="82">
        <v>39172</v>
      </c>
      <c r="B88" s="81" t="str">
        <f>IF(Fund_Returns!B88="","",(1+Fund_Returns!B88)/(1+Fund_Returns!$IB88))</f>
        <v/>
      </c>
      <c r="C88" s="81" t="str">
        <f>IF(Fund_Returns!C88="","",(1+Fund_Returns!C88)/(1+Fund_Returns!$IB88))</f>
        <v/>
      </c>
      <c r="D88" s="81" t="str">
        <f>IF(Fund_Returns!D88="","",(1+Fund_Returns!D88)/(1+Fund_Returns!$IB88))</f>
        <v/>
      </c>
      <c r="E88" s="81" t="str">
        <f>IF(Fund_Returns!E88="","",(1+Fund_Returns!E88)/(1+Fund_Returns!$IB88))</f>
        <v/>
      </c>
      <c r="F88" s="81" t="str">
        <f>IF(Fund_Returns!F88="","",(1+Fund_Returns!F88)/(1+Fund_Returns!$IB88))</f>
        <v/>
      </c>
      <c r="G88" s="81" t="str">
        <f>IF(Fund_Returns!G88="","",(1+Fund_Returns!G88)/(1+Fund_Returns!$IB88))</f>
        <v/>
      </c>
      <c r="H88" s="81" t="str">
        <f>IF(Fund_Returns!H88="","",(1+Fund_Returns!H88)/(1+Fund_Returns!$IB88))</f>
        <v/>
      </c>
      <c r="I88" s="81" t="str">
        <f>IF(Fund_Returns!I88="","",(1+Fund_Returns!I88)/(1+Fund_Returns!$IB88))</f>
        <v/>
      </c>
      <c r="J88" s="81">
        <f>IF(Fund_Returns!J88="","",(1+Fund_Returns!J88)/(1+Fund_Returns!$IB88))</f>
        <v>1.051107</v>
      </c>
      <c r="K88" s="81">
        <f>IF(Fund_Returns!K88="","",(1+Fund_Returns!K88)/(1+Fund_Returns!$IB88))</f>
        <v>1.0293147</v>
      </c>
      <c r="L88" s="81">
        <f>IF(Fund_Returns!L88="","",(1+Fund_Returns!L88)/(1+Fund_Returns!$IB88))</f>
        <v>1.0487796</v>
      </c>
      <c r="M88" s="81" t="str">
        <f>IF(Fund_Returns!M88="","",(1+Fund_Returns!M88)/(1+Fund_Returns!$IB88))</f>
        <v/>
      </c>
      <c r="N88" s="81">
        <f>IF(Fund_Returns!N88="","",(1+Fund_Returns!N88)/(1+Fund_Returns!$IB88))</f>
        <v>1.0563473000000001</v>
      </c>
      <c r="O88" s="81" t="str">
        <f>IF(Fund_Returns!O88="","",(1+Fund_Returns!O88)/(1+Fund_Returns!$IB88))</f>
        <v/>
      </c>
      <c r="P88" s="81" t="str">
        <f>IF(Fund_Returns!P88="","",(1+Fund_Returns!P88)/(1+Fund_Returns!$IB88))</f>
        <v/>
      </c>
      <c r="Q88" s="81" t="str">
        <f>IF(Fund_Returns!Q88="","",(1+Fund_Returns!Q88)/(1+Fund_Returns!$IB88))</f>
        <v/>
      </c>
      <c r="R88" s="81">
        <f>IF(Fund_Returns!R88="","",(1+Fund_Returns!R88)/(1+Fund_Returns!$IB88))</f>
        <v>1.0415591</v>
      </c>
      <c r="S88" s="81">
        <f>IF(Fund_Returns!S88="","",(1+Fund_Returns!S88)/(1+Fund_Returns!$IB88))</f>
        <v>1.0637395659565196</v>
      </c>
    </row>
    <row r="89" spans="1:19" x14ac:dyDescent="0.25">
      <c r="A89" s="82">
        <v>39202</v>
      </c>
      <c r="B89" s="81" t="str">
        <f>IF(Fund_Returns!B89="","",(1+Fund_Returns!B89)/(1+Fund_Returns!$IB89))</f>
        <v/>
      </c>
      <c r="C89" s="81" t="str">
        <f>IF(Fund_Returns!C89="","",(1+Fund_Returns!C89)/(1+Fund_Returns!$IB89))</f>
        <v/>
      </c>
      <c r="D89" s="81" t="str">
        <f>IF(Fund_Returns!D89="","",(1+Fund_Returns!D89)/(1+Fund_Returns!$IB89))</f>
        <v/>
      </c>
      <c r="E89" s="81" t="str">
        <f>IF(Fund_Returns!E89="","",(1+Fund_Returns!E89)/(1+Fund_Returns!$IB89))</f>
        <v/>
      </c>
      <c r="F89" s="81" t="str">
        <f>IF(Fund_Returns!F89="","",(1+Fund_Returns!F89)/(1+Fund_Returns!$IB89))</f>
        <v/>
      </c>
      <c r="G89" s="81" t="str">
        <f>IF(Fund_Returns!G89="","",(1+Fund_Returns!G89)/(1+Fund_Returns!$IB89))</f>
        <v/>
      </c>
      <c r="H89" s="81" t="str">
        <f>IF(Fund_Returns!H89="","",(1+Fund_Returns!H89)/(1+Fund_Returns!$IB89))</f>
        <v/>
      </c>
      <c r="I89" s="81" t="str">
        <f>IF(Fund_Returns!I89="","",(1+Fund_Returns!I89)/(1+Fund_Returns!$IB89))</f>
        <v/>
      </c>
      <c r="J89" s="81">
        <f>IF(Fund_Returns!J89="","",(1+Fund_Returns!J89)/(1+Fund_Returns!$IB89))</f>
        <v>1.0357194000000001</v>
      </c>
      <c r="K89" s="81">
        <f>IF(Fund_Returns!K89="","",(1+Fund_Returns!K89)/(1+Fund_Returns!$IB89))</f>
        <v>1.0525678000000001</v>
      </c>
      <c r="L89" s="81">
        <f>IF(Fund_Returns!L89="","",(1+Fund_Returns!L89)/(1+Fund_Returns!$IB89))</f>
        <v>1.0341210999999999</v>
      </c>
      <c r="M89" s="81" t="str">
        <f>IF(Fund_Returns!M89="","",(1+Fund_Returns!M89)/(1+Fund_Returns!$IB89))</f>
        <v/>
      </c>
      <c r="N89" s="81">
        <f>IF(Fund_Returns!N89="","",(1+Fund_Returns!N89)/(1+Fund_Returns!$IB89))</f>
        <v>1.0341454000000001</v>
      </c>
      <c r="O89" s="81" t="str">
        <f>IF(Fund_Returns!O89="","",(1+Fund_Returns!O89)/(1+Fund_Returns!$IB89))</f>
        <v/>
      </c>
      <c r="P89" s="81" t="str">
        <f>IF(Fund_Returns!P89="","",(1+Fund_Returns!P89)/(1+Fund_Returns!$IB89))</f>
        <v/>
      </c>
      <c r="Q89" s="81" t="str">
        <f>IF(Fund_Returns!Q89="","",(1+Fund_Returns!Q89)/(1+Fund_Returns!$IB89))</f>
        <v/>
      </c>
      <c r="R89" s="81">
        <f>IF(Fund_Returns!R89="","",(1+Fund_Returns!R89)/(1+Fund_Returns!$IB89))</f>
        <v>1.0379007</v>
      </c>
      <c r="S89" s="81">
        <f>IF(Fund_Returns!S89="","",(1+Fund_Returns!S89)/(1+Fund_Returns!$IB89))</f>
        <v>1.034787315025741</v>
      </c>
    </row>
    <row r="90" spans="1:19" x14ac:dyDescent="0.25">
      <c r="A90" s="82">
        <v>39233</v>
      </c>
      <c r="B90" s="81" t="str">
        <f>IF(Fund_Returns!B90="","",(1+Fund_Returns!B90)/(1+Fund_Returns!$IB90))</f>
        <v/>
      </c>
      <c r="C90" s="81" t="str">
        <f>IF(Fund_Returns!C90="","",(1+Fund_Returns!C90)/(1+Fund_Returns!$IB90))</f>
        <v/>
      </c>
      <c r="D90" s="81" t="str">
        <f>IF(Fund_Returns!D90="","",(1+Fund_Returns!D90)/(1+Fund_Returns!$IB90))</f>
        <v/>
      </c>
      <c r="E90" s="81" t="str">
        <f>IF(Fund_Returns!E90="","",(1+Fund_Returns!E90)/(1+Fund_Returns!$IB90))</f>
        <v/>
      </c>
      <c r="F90" s="81" t="str">
        <f>IF(Fund_Returns!F90="","",(1+Fund_Returns!F90)/(1+Fund_Returns!$IB90))</f>
        <v/>
      </c>
      <c r="G90" s="81" t="str">
        <f>IF(Fund_Returns!G90="","",(1+Fund_Returns!G90)/(1+Fund_Returns!$IB90))</f>
        <v/>
      </c>
      <c r="H90" s="81" t="str">
        <f>IF(Fund_Returns!H90="","",(1+Fund_Returns!H90)/(1+Fund_Returns!$IB90))</f>
        <v/>
      </c>
      <c r="I90" s="81" t="str">
        <f>IF(Fund_Returns!I90="","",(1+Fund_Returns!I90)/(1+Fund_Returns!$IB90))</f>
        <v/>
      </c>
      <c r="J90" s="81">
        <f>IF(Fund_Returns!J90="","",(1+Fund_Returns!J90)/(1+Fund_Returns!$IB90))</f>
        <v>1.0134426999999999</v>
      </c>
      <c r="K90" s="81">
        <f>IF(Fund_Returns!K90="","",(1+Fund_Returns!K90)/(1+Fund_Returns!$IB90))</f>
        <v>1.0194548000000001</v>
      </c>
      <c r="L90" s="81">
        <f>IF(Fund_Returns!L90="","",(1+Fund_Returns!L90)/(1+Fund_Returns!$IB90))</f>
        <v>1.0122979000000001</v>
      </c>
      <c r="M90" s="81" t="str">
        <f>IF(Fund_Returns!M90="","",(1+Fund_Returns!M90)/(1+Fund_Returns!$IB90))</f>
        <v/>
      </c>
      <c r="N90" s="81">
        <f>IF(Fund_Returns!N90="","",(1+Fund_Returns!N90)/(1+Fund_Returns!$IB90))</f>
        <v>1.008805</v>
      </c>
      <c r="O90" s="81" t="str">
        <f>IF(Fund_Returns!O90="","",(1+Fund_Returns!O90)/(1+Fund_Returns!$IB90))</f>
        <v/>
      </c>
      <c r="P90" s="81" t="str">
        <f>IF(Fund_Returns!P90="","",(1+Fund_Returns!P90)/(1+Fund_Returns!$IB90))</f>
        <v/>
      </c>
      <c r="Q90" s="81" t="str">
        <f>IF(Fund_Returns!Q90="","",(1+Fund_Returns!Q90)/(1+Fund_Returns!$IB90))</f>
        <v/>
      </c>
      <c r="R90" s="81">
        <f>IF(Fund_Returns!R90="","",(1+Fund_Returns!R90)/(1+Fund_Returns!$IB90))</f>
        <v>1.010273</v>
      </c>
      <c r="S90" s="81">
        <f>IF(Fund_Returns!S90="","",(1+Fund_Returns!S90)/(1+Fund_Returns!$IB90))</f>
        <v>1.0174895279335121</v>
      </c>
    </row>
    <row r="91" spans="1:19" x14ac:dyDescent="0.25">
      <c r="A91" s="82">
        <v>39263</v>
      </c>
      <c r="B91" s="81" t="str">
        <f>IF(Fund_Returns!B91="","",(1+Fund_Returns!B91)/(1+Fund_Returns!$IB91))</f>
        <v/>
      </c>
      <c r="C91" s="81" t="str">
        <f>IF(Fund_Returns!C91="","",(1+Fund_Returns!C91)/(1+Fund_Returns!$IB91))</f>
        <v/>
      </c>
      <c r="D91" s="81" t="str">
        <f>IF(Fund_Returns!D91="","",(1+Fund_Returns!D91)/(1+Fund_Returns!$IB91))</f>
        <v/>
      </c>
      <c r="E91" s="81" t="str">
        <f>IF(Fund_Returns!E91="","",(1+Fund_Returns!E91)/(1+Fund_Returns!$IB91))</f>
        <v/>
      </c>
      <c r="F91" s="81" t="str">
        <f>IF(Fund_Returns!F91="","",(1+Fund_Returns!F91)/(1+Fund_Returns!$IB91))</f>
        <v/>
      </c>
      <c r="G91" s="81" t="str">
        <f>IF(Fund_Returns!G91="","",(1+Fund_Returns!G91)/(1+Fund_Returns!$IB91))</f>
        <v/>
      </c>
      <c r="H91" s="81" t="str">
        <f>IF(Fund_Returns!H91="","",(1+Fund_Returns!H91)/(1+Fund_Returns!$IB91))</f>
        <v/>
      </c>
      <c r="I91" s="81" t="str">
        <f>IF(Fund_Returns!I91="","",(1+Fund_Returns!I91)/(1+Fund_Returns!$IB91))</f>
        <v/>
      </c>
      <c r="J91" s="81">
        <f>IF(Fund_Returns!J91="","",(1+Fund_Returns!J91)/(1+Fund_Returns!$IB91))</f>
        <v>0.98146549999999999</v>
      </c>
      <c r="K91" s="81">
        <f>IF(Fund_Returns!K91="","",(1+Fund_Returns!K91)/(1+Fund_Returns!$IB91))</f>
        <v>0.98608910000000005</v>
      </c>
      <c r="L91" s="81">
        <f>IF(Fund_Returns!L91="","",(1+Fund_Returns!L91)/(1+Fund_Returns!$IB91))</f>
        <v>1.0005010000000001</v>
      </c>
      <c r="M91" s="81" t="str">
        <f>IF(Fund_Returns!M91="","",(1+Fund_Returns!M91)/(1+Fund_Returns!$IB91))</f>
        <v/>
      </c>
      <c r="N91" s="81">
        <f>IF(Fund_Returns!N91="","",(1+Fund_Returns!N91)/(1+Fund_Returns!$IB91))</f>
        <v>0.97401090000000001</v>
      </c>
      <c r="O91" s="81" t="str">
        <f>IF(Fund_Returns!O91="","",(1+Fund_Returns!O91)/(1+Fund_Returns!$IB91))</f>
        <v/>
      </c>
      <c r="P91" s="81" t="str">
        <f>IF(Fund_Returns!P91="","",(1+Fund_Returns!P91)/(1+Fund_Returns!$IB91))</f>
        <v/>
      </c>
      <c r="Q91" s="81" t="str">
        <f>IF(Fund_Returns!Q91="","",(1+Fund_Returns!Q91)/(1+Fund_Returns!$IB91))</f>
        <v/>
      </c>
      <c r="R91" s="81">
        <f>IF(Fund_Returns!R91="","",(1+Fund_Returns!R91)/(1+Fund_Returns!$IB91))</f>
        <v>0.97792210000000002</v>
      </c>
      <c r="S91" s="81">
        <f>IF(Fund_Returns!S91="","",(1+Fund_Returns!S91)/(1+Fund_Returns!$IB91))</f>
        <v>0.99049926046481596</v>
      </c>
    </row>
    <row r="92" spans="1:19" x14ac:dyDescent="0.25">
      <c r="A92" s="82">
        <v>39294</v>
      </c>
      <c r="B92" s="81" t="str">
        <f>IF(Fund_Returns!B92="","",(1+Fund_Returns!B92)/(1+Fund_Returns!$IB92))</f>
        <v/>
      </c>
      <c r="C92" s="81" t="str">
        <f>IF(Fund_Returns!C92="","",(1+Fund_Returns!C92)/(1+Fund_Returns!$IB92))</f>
        <v/>
      </c>
      <c r="D92" s="81" t="str">
        <f>IF(Fund_Returns!D92="","",(1+Fund_Returns!D92)/(1+Fund_Returns!$IB92))</f>
        <v/>
      </c>
      <c r="E92" s="81" t="str">
        <f>IF(Fund_Returns!E92="","",(1+Fund_Returns!E92)/(1+Fund_Returns!$IB92))</f>
        <v/>
      </c>
      <c r="F92" s="81" t="str">
        <f>IF(Fund_Returns!F92="","",(1+Fund_Returns!F92)/(1+Fund_Returns!$IB92))</f>
        <v/>
      </c>
      <c r="G92" s="81" t="str">
        <f>IF(Fund_Returns!G92="","",(1+Fund_Returns!G92)/(1+Fund_Returns!$IB92))</f>
        <v/>
      </c>
      <c r="H92" s="81" t="str">
        <f>IF(Fund_Returns!H92="","",(1+Fund_Returns!H92)/(1+Fund_Returns!$IB92))</f>
        <v/>
      </c>
      <c r="I92" s="81" t="str">
        <f>IF(Fund_Returns!I92="","",(1+Fund_Returns!I92)/(1+Fund_Returns!$IB92))</f>
        <v/>
      </c>
      <c r="J92" s="81">
        <f>IF(Fund_Returns!J92="","",(1+Fund_Returns!J92)/(1+Fund_Returns!$IB92))</f>
        <v>0.99911899999999998</v>
      </c>
      <c r="K92" s="81">
        <f>IF(Fund_Returns!K92="","",(1+Fund_Returns!K92)/(1+Fund_Returns!$IB92))</f>
        <v>0.987981</v>
      </c>
      <c r="L92" s="81">
        <f>IF(Fund_Returns!L92="","",(1+Fund_Returns!L92)/(1+Fund_Returns!$IB92))</f>
        <v>1.0144736000000001</v>
      </c>
      <c r="M92" s="81" t="str">
        <f>IF(Fund_Returns!M92="","",(1+Fund_Returns!M92)/(1+Fund_Returns!$IB92))</f>
        <v/>
      </c>
      <c r="N92" s="81">
        <f>IF(Fund_Returns!N92="","",(1+Fund_Returns!N92)/(1+Fund_Returns!$IB92))</f>
        <v>1.0115383</v>
      </c>
      <c r="O92" s="81" t="str">
        <f>IF(Fund_Returns!O92="","",(1+Fund_Returns!O92)/(1+Fund_Returns!$IB92))</f>
        <v/>
      </c>
      <c r="P92" s="81" t="str">
        <f>IF(Fund_Returns!P92="","",(1+Fund_Returns!P92)/(1+Fund_Returns!$IB92))</f>
        <v/>
      </c>
      <c r="Q92" s="81" t="str">
        <f>IF(Fund_Returns!Q92="","",(1+Fund_Returns!Q92)/(1+Fund_Returns!$IB92))</f>
        <v/>
      </c>
      <c r="R92" s="81">
        <f>IF(Fund_Returns!R92="","",(1+Fund_Returns!R92)/(1+Fund_Returns!$IB92))</f>
        <v>0.99957620000000003</v>
      </c>
      <c r="S92" s="81">
        <f>IF(Fund_Returns!S92="","",(1+Fund_Returns!S92)/(1+Fund_Returns!$IB92))</f>
        <v>1.0095783513753598</v>
      </c>
    </row>
    <row r="93" spans="1:19" x14ac:dyDescent="0.25">
      <c r="A93" s="82">
        <v>39325</v>
      </c>
      <c r="B93" s="81" t="str">
        <f>IF(Fund_Returns!B93="","",(1+Fund_Returns!B93)/(1+Fund_Returns!$IB93))</f>
        <v/>
      </c>
      <c r="C93" s="81" t="str">
        <f>IF(Fund_Returns!C93="","",(1+Fund_Returns!C93)/(1+Fund_Returns!$IB93))</f>
        <v/>
      </c>
      <c r="D93" s="81" t="str">
        <f>IF(Fund_Returns!D93="","",(1+Fund_Returns!D93)/(1+Fund_Returns!$IB93))</f>
        <v/>
      </c>
      <c r="E93" s="81" t="str">
        <f>IF(Fund_Returns!E93="","",(1+Fund_Returns!E93)/(1+Fund_Returns!$IB93))</f>
        <v/>
      </c>
      <c r="F93" s="81" t="str">
        <f>IF(Fund_Returns!F93="","",(1+Fund_Returns!F93)/(1+Fund_Returns!$IB93))</f>
        <v/>
      </c>
      <c r="G93" s="81" t="str">
        <f>IF(Fund_Returns!G93="","",(1+Fund_Returns!G93)/(1+Fund_Returns!$IB93))</f>
        <v/>
      </c>
      <c r="H93" s="81" t="str">
        <f>IF(Fund_Returns!H93="","",(1+Fund_Returns!H93)/(1+Fund_Returns!$IB93))</f>
        <v/>
      </c>
      <c r="I93" s="81" t="str">
        <f>IF(Fund_Returns!I93="","",(1+Fund_Returns!I93)/(1+Fund_Returns!$IB93))</f>
        <v/>
      </c>
      <c r="J93" s="81">
        <f>IF(Fund_Returns!J93="","",(1+Fund_Returns!J93)/(1+Fund_Returns!$IB93))</f>
        <v>1.0013464000000001</v>
      </c>
      <c r="K93" s="81">
        <f>IF(Fund_Returns!K93="","",(1+Fund_Returns!K93)/(1+Fund_Returns!$IB93))</f>
        <v>0.99858239999999998</v>
      </c>
      <c r="L93" s="81">
        <f>IF(Fund_Returns!L93="","",(1+Fund_Returns!L93)/(1+Fund_Returns!$IB93))</f>
        <v>1.0123268999999999</v>
      </c>
      <c r="M93" s="81" t="str">
        <f>IF(Fund_Returns!M93="","",(1+Fund_Returns!M93)/(1+Fund_Returns!$IB93))</f>
        <v/>
      </c>
      <c r="N93" s="81">
        <f>IF(Fund_Returns!N93="","",(1+Fund_Returns!N93)/(1+Fund_Returns!$IB93))</f>
        <v>0.99484640000000002</v>
      </c>
      <c r="O93" s="81" t="str">
        <f>IF(Fund_Returns!O93="","",(1+Fund_Returns!O93)/(1+Fund_Returns!$IB93))</f>
        <v/>
      </c>
      <c r="P93" s="81" t="str">
        <f>IF(Fund_Returns!P93="","",(1+Fund_Returns!P93)/(1+Fund_Returns!$IB93))</f>
        <v/>
      </c>
      <c r="Q93" s="81" t="str">
        <f>IF(Fund_Returns!Q93="","",(1+Fund_Returns!Q93)/(1+Fund_Returns!$IB93))</f>
        <v/>
      </c>
      <c r="R93" s="81">
        <f>IF(Fund_Returns!R93="","",(1+Fund_Returns!R93)/(1+Fund_Returns!$IB93))</f>
        <v>1.0024028</v>
      </c>
      <c r="S93" s="81">
        <f>IF(Fund_Returns!S93="","",(1+Fund_Returns!S93)/(1+Fund_Returns!$IB93))</f>
        <v>1.0067250993607595</v>
      </c>
    </row>
    <row r="94" spans="1:19" x14ac:dyDescent="0.25">
      <c r="A94" s="82">
        <v>39355</v>
      </c>
      <c r="B94" s="81" t="str">
        <f>IF(Fund_Returns!B94="","",(1+Fund_Returns!B94)/(1+Fund_Returns!$IB94))</f>
        <v/>
      </c>
      <c r="C94" s="81" t="str">
        <f>IF(Fund_Returns!C94="","",(1+Fund_Returns!C94)/(1+Fund_Returns!$IB94))</f>
        <v/>
      </c>
      <c r="D94" s="81" t="str">
        <f>IF(Fund_Returns!D94="","",(1+Fund_Returns!D94)/(1+Fund_Returns!$IB94))</f>
        <v/>
      </c>
      <c r="E94" s="81" t="str">
        <f>IF(Fund_Returns!E94="","",(1+Fund_Returns!E94)/(1+Fund_Returns!$IB94))</f>
        <v/>
      </c>
      <c r="F94" s="81" t="str">
        <f>IF(Fund_Returns!F94="","",(1+Fund_Returns!F94)/(1+Fund_Returns!$IB94))</f>
        <v/>
      </c>
      <c r="G94" s="81" t="str">
        <f>IF(Fund_Returns!G94="","",(1+Fund_Returns!G94)/(1+Fund_Returns!$IB94))</f>
        <v/>
      </c>
      <c r="H94" s="81" t="str">
        <f>IF(Fund_Returns!H94="","",(1+Fund_Returns!H94)/(1+Fund_Returns!$IB94))</f>
        <v/>
      </c>
      <c r="I94" s="81" t="str">
        <f>IF(Fund_Returns!I94="","",(1+Fund_Returns!I94)/(1+Fund_Returns!$IB94))</f>
        <v/>
      </c>
      <c r="J94" s="81">
        <f>IF(Fund_Returns!J94="","",(1+Fund_Returns!J94)/(1+Fund_Returns!$IB94))</f>
        <v>1.0415551999999999</v>
      </c>
      <c r="K94" s="81">
        <f>IF(Fund_Returns!K94="","",(1+Fund_Returns!K94)/(1+Fund_Returns!$IB94))</f>
        <v>1.0670297</v>
      </c>
      <c r="L94" s="81">
        <f>IF(Fund_Returns!L94="","",(1+Fund_Returns!L94)/(1+Fund_Returns!$IB94))</f>
        <v>1.0639205</v>
      </c>
      <c r="M94" s="81" t="str">
        <f>IF(Fund_Returns!M94="","",(1+Fund_Returns!M94)/(1+Fund_Returns!$IB94))</f>
        <v/>
      </c>
      <c r="N94" s="81">
        <f>IF(Fund_Returns!N94="","",(1+Fund_Returns!N94)/(1+Fund_Returns!$IB94))</f>
        <v>1.04697</v>
      </c>
      <c r="O94" s="81" t="str">
        <f>IF(Fund_Returns!O94="","",(1+Fund_Returns!O94)/(1+Fund_Returns!$IB94))</f>
        <v/>
      </c>
      <c r="P94" s="81" t="str">
        <f>IF(Fund_Returns!P94="","",(1+Fund_Returns!P94)/(1+Fund_Returns!$IB94))</f>
        <v/>
      </c>
      <c r="Q94" s="81" t="str">
        <f>IF(Fund_Returns!Q94="","",(1+Fund_Returns!Q94)/(1+Fund_Returns!$IB94))</f>
        <v/>
      </c>
      <c r="R94" s="81">
        <f>IF(Fund_Returns!R94="","",(1+Fund_Returns!R94)/(1+Fund_Returns!$IB94))</f>
        <v>1.0215166</v>
      </c>
      <c r="S94" s="81">
        <f>IF(Fund_Returns!S94="","",(1+Fund_Returns!S94)/(1+Fund_Returns!$IB94))</f>
        <v>1.049940570241314</v>
      </c>
    </row>
    <row r="95" spans="1:19" x14ac:dyDescent="0.25">
      <c r="A95" s="82">
        <v>39386</v>
      </c>
      <c r="B95" s="81" t="str">
        <f>IF(Fund_Returns!B95="","",(1+Fund_Returns!B95)/(1+Fund_Returns!$IB95))</f>
        <v/>
      </c>
      <c r="C95" s="81" t="str">
        <f>IF(Fund_Returns!C95="","",(1+Fund_Returns!C95)/(1+Fund_Returns!$IB95))</f>
        <v/>
      </c>
      <c r="D95" s="81" t="str">
        <f>IF(Fund_Returns!D95="","",(1+Fund_Returns!D95)/(1+Fund_Returns!$IB95))</f>
        <v/>
      </c>
      <c r="E95" s="81" t="str">
        <f>IF(Fund_Returns!E95="","",(1+Fund_Returns!E95)/(1+Fund_Returns!$IB95))</f>
        <v/>
      </c>
      <c r="F95" s="81" t="str">
        <f>IF(Fund_Returns!F95="","",(1+Fund_Returns!F95)/(1+Fund_Returns!$IB95))</f>
        <v/>
      </c>
      <c r="G95" s="81" t="str">
        <f>IF(Fund_Returns!G95="","",(1+Fund_Returns!G95)/(1+Fund_Returns!$IB95))</f>
        <v/>
      </c>
      <c r="H95" s="81" t="str">
        <f>IF(Fund_Returns!H95="","",(1+Fund_Returns!H95)/(1+Fund_Returns!$IB95))</f>
        <v/>
      </c>
      <c r="I95" s="81" t="str">
        <f>IF(Fund_Returns!I95="","",(1+Fund_Returns!I95)/(1+Fund_Returns!$IB95))</f>
        <v/>
      </c>
      <c r="J95" s="81">
        <f>IF(Fund_Returns!J95="","",(1+Fund_Returns!J95)/(1+Fund_Returns!$IB95))</f>
        <v>1.0424386999999999</v>
      </c>
      <c r="K95" s="81">
        <f>IF(Fund_Returns!K95="","",(1+Fund_Returns!K95)/(1+Fund_Returns!$IB95))</f>
        <v>1.0526112000000001</v>
      </c>
      <c r="L95" s="81">
        <f>IF(Fund_Returns!L95="","",(1+Fund_Returns!L95)/(1+Fund_Returns!$IB95))</f>
        <v>1.0332977999999999</v>
      </c>
      <c r="M95" s="81" t="str">
        <f>IF(Fund_Returns!M95="","",(1+Fund_Returns!M95)/(1+Fund_Returns!$IB95))</f>
        <v/>
      </c>
      <c r="N95" s="81">
        <f>IF(Fund_Returns!N95="","",(1+Fund_Returns!N95)/(1+Fund_Returns!$IB95))</f>
        <v>1.0532849</v>
      </c>
      <c r="O95" s="81" t="str">
        <f>IF(Fund_Returns!O95="","",(1+Fund_Returns!O95)/(1+Fund_Returns!$IB95))</f>
        <v/>
      </c>
      <c r="P95" s="81" t="str">
        <f>IF(Fund_Returns!P95="","",(1+Fund_Returns!P95)/(1+Fund_Returns!$IB95))</f>
        <v/>
      </c>
      <c r="Q95" s="81" t="str">
        <f>IF(Fund_Returns!Q95="","",(1+Fund_Returns!Q95)/(1+Fund_Returns!$IB95))</f>
        <v/>
      </c>
      <c r="R95" s="81">
        <f>IF(Fund_Returns!R95="","",(1+Fund_Returns!R95)/(1+Fund_Returns!$IB95))</f>
        <v>1.0542427000000001</v>
      </c>
      <c r="S95" s="81">
        <f>IF(Fund_Returns!S95="","",(1+Fund_Returns!S95)/(1+Fund_Returns!$IB95))</f>
        <v>1.0479384508562022</v>
      </c>
    </row>
    <row r="96" spans="1:19" x14ac:dyDescent="0.25">
      <c r="A96" s="82">
        <v>39416</v>
      </c>
      <c r="B96" s="81" t="str">
        <f>IF(Fund_Returns!B96="","",(1+Fund_Returns!B96)/(1+Fund_Returns!$IB96))</f>
        <v/>
      </c>
      <c r="C96" s="81" t="str">
        <f>IF(Fund_Returns!C96="","",(1+Fund_Returns!C96)/(1+Fund_Returns!$IB96))</f>
        <v/>
      </c>
      <c r="D96" s="81" t="str">
        <f>IF(Fund_Returns!D96="","",(1+Fund_Returns!D96)/(1+Fund_Returns!$IB96))</f>
        <v/>
      </c>
      <c r="E96" s="81" t="str">
        <f>IF(Fund_Returns!E96="","",(1+Fund_Returns!E96)/(1+Fund_Returns!$IB96))</f>
        <v/>
      </c>
      <c r="F96" s="81" t="str">
        <f>IF(Fund_Returns!F96="","",(1+Fund_Returns!F96)/(1+Fund_Returns!$IB96))</f>
        <v/>
      </c>
      <c r="G96" s="81" t="str">
        <f>IF(Fund_Returns!G96="","",(1+Fund_Returns!G96)/(1+Fund_Returns!$IB96))</f>
        <v/>
      </c>
      <c r="H96" s="81" t="str">
        <f>IF(Fund_Returns!H96="","",(1+Fund_Returns!H96)/(1+Fund_Returns!$IB96))</f>
        <v/>
      </c>
      <c r="I96" s="81" t="str">
        <f>IF(Fund_Returns!I96="","",(1+Fund_Returns!I96)/(1+Fund_Returns!$IB96))</f>
        <v/>
      </c>
      <c r="J96" s="81">
        <f>IF(Fund_Returns!J96="","",(1+Fund_Returns!J96)/(1+Fund_Returns!$IB96))</f>
        <v>0.97617449999999995</v>
      </c>
      <c r="K96" s="81">
        <f>IF(Fund_Returns!K96="","",(1+Fund_Returns!K96)/(1+Fund_Returns!$IB96))</f>
        <v>0.95856699999999995</v>
      </c>
      <c r="L96" s="81">
        <f>IF(Fund_Returns!L96="","",(1+Fund_Returns!L96)/(1+Fund_Returns!$IB96))</f>
        <v>0.99737739999999997</v>
      </c>
      <c r="M96" s="81" t="str">
        <f>IF(Fund_Returns!M96="","",(1+Fund_Returns!M96)/(1+Fund_Returns!$IB96))</f>
        <v/>
      </c>
      <c r="N96" s="81">
        <f>IF(Fund_Returns!N96="","",(1+Fund_Returns!N96)/(1+Fund_Returns!$IB96))</f>
        <v>0.97864320000000005</v>
      </c>
      <c r="O96" s="81" t="str">
        <f>IF(Fund_Returns!O96="","",(1+Fund_Returns!O96)/(1+Fund_Returns!$IB96))</f>
        <v/>
      </c>
      <c r="P96" s="81" t="str">
        <f>IF(Fund_Returns!P96="","",(1+Fund_Returns!P96)/(1+Fund_Returns!$IB96))</f>
        <v/>
      </c>
      <c r="Q96" s="81" t="str">
        <f>IF(Fund_Returns!Q96="","",(1+Fund_Returns!Q96)/(1+Fund_Returns!$IB96))</f>
        <v/>
      </c>
      <c r="R96" s="81">
        <f>IF(Fund_Returns!R96="","",(1+Fund_Returns!R96)/(1+Fund_Returns!$IB96))</f>
        <v>0.95866499999999999</v>
      </c>
      <c r="S96" s="81">
        <f>IF(Fund_Returns!S96="","",(1+Fund_Returns!S96)/(1+Fund_Returns!$IB96))</f>
        <v>0.96809412019688823</v>
      </c>
    </row>
    <row r="97" spans="1:19" x14ac:dyDescent="0.25">
      <c r="A97" s="82">
        <v>39447</v>
      </c>
      <c r="B97" s="81" t="str">
        <f>IF(Fund_Returns!B97="","",(1+Fund_Returns!B97)/(1+Fund_Returns!$IB97))</f>
        <v/>
      </c>
      <c r="C97" s="81" t="str">
        <f>IF(Fund_Returns!C97="","",(1+Fund_Returns!C97)/(1+Fund_Returns!$IB97))</f>
        <v/>
      </c>
      <c r="D97" s="81" t="str">
        <f>IF(Fund_Returns!D97="","",(1+Fund_Returns!D97)/(1+Fund_Returns!$IB97))</f>
        <v/>
      </c>
      <c r="E97" s="81" t="str">
        <f>IF(Fund_Returns!E97="","",(1+Fund_Returns!E97)/(1+Fund_Returns!$IB97))</f>
        <v/>
      </c>
      <c r="F97" s="81" t="str">
        <f>IF(Fund_Returns!F97="","",(1+Fund_Returns!F97)/(1+Fund_Returns!$IB97))</f>
        <v/>
      </c>
      <c r="G97" s="81" t="str">
        <f>IF(Fund_Returns!G97="","",(1+Fund_Returns!G97)/(1+Fund_Returns!$IB97))</f>
        <v/>
      </c>
      <c r="H97" s="81" t="str">
        <f>IF(Fund_Returns!H97="","",(1+Fund_Returns!H97)/(1+Fund_Returns!$IB97))</f>
        <v/>
      </c>
      <c r="I97" s="81" t="str">
        <f>IF(Fund_Returns!I97="","",(1+Fund_Returns!I97)/(1+Fund_Returns!$IB97))</f>
        <v/>
      </c>
      <c r="J97" s="81">
        <f>IF(Fund_Returns!J97="","",(1+Fund_Returns!J97)/(1+Fund_Returns!$IB97))</f>
        <v>0.95744960000000001</v>
      </c>
      <c r="K97" s="81">
        <f>IF(Fund_Returns!K97="","",(1+Fund_Returns!K97)/(1+Fund_Returns!$IB97))</f>
        <v>1.0120826000000001</v>
      </c>
      <c r="L97" s="81">
        <f>IF(Fund_Returns!L97="","",(1+Fund_Returns!L97)/(1+Fund_Returns!$IB97))</f>
        <v>0.95957820000000005</v>
      </c>
      <c r="M97" s="81" t="str">
        <f>IF(Fund_Returns!M97="","",(1+Fund_Returns!M97)/(1+Fund_Returns!$IB97))</f>
        <v/>
      </c>
      <c r="N97" s="81">
        <f>IF(Fund_Returns!N97="","",(1+Fund_Returns!N97)/(1+Fund_Returns!$IB97))</f>
        <v>0.96339180000000002</v>
      </c>
      <c r="O97" s="81" t="str">
        <f>IF(Fund_Returns!O97="","",(1+Fund_Returns!O97)/(1+Fund_Returns!$IB97))</f>
        <v/>
      </c>
      <c r="P97" s="81" t="str">
        <f>IF(Fund_Returns!P97="","",(1+Fund_Returns!P97)/(1+Fund_Returns!$IB97))</f>
        <v/>
      </c>
      <c r="Q97" s="81" t="str">
        <f>IF(Fund_Returns!Q97="","",(1+Fund_Returns!Q97)/(1+Fund_Returns!$IB97))</f>
        <v/>
      </c>
      <c r="R97" s="81">
        <f>IF(Fund_Returns!R97="","",(1+Fund_Returns!R97)/(1+Fund_Returns!$IB97))</f>
        <v>0.97194480000000005</v>
      </c>
      <c r="S97" s="81">
        <f>IF(Fund_Returns!S97="","",(1+Fund_Returns!S97)/(1+Fund_Returns!$IB97))</f>
        <v>0.95643619971878402</v>
      </c>
    </row>
    <row r="98" spans="1:19" x14ac:dyDescent="0.25">
      <c r="A98" s="82">
        <v>39478</v>
      </c>
      <c r="B98" s="81" t="str">
        <f>IF(Fund_Returns!B98="","",(1+Fund_Returns!B98)/(1+Fund_Returns!$IB98))</f>
        <v/>
      </c>
      <c r="C98" s="81" t="str">
        <f>IF(Fund_Returns!C98="","",(1+Fund_Returns!C98)/(1+Fund_Returns!$IB98))</f>
        <v/>
      </c>
      <c r="D98" s="81" t="str">
        <f>IF(Fund_Returns!D98="","",(1+Fund_Returns!D98)/(1+Fund_Returns!$IB98))</f>
        <v/>
      </c>
      <c r="E98" s="81" t="str">
        <f>IF(Fund_Returns!E98="","",(1+Fund_Returns!E98)/(1+Fund_Returns!$IB98))</f>
        <v/>
      </c>
      <c r="F98" s="81" t="str">
        <f>IF(Fund_Returns!F98="","",(1+Fund_Returns!F98)/(1+Fund_Returns!$IB98))</f>
        <v/>
      </c>
      <c r="G98" s="81" t="str">
        <f>IF(Fund_Returns!G98="","",(1+Fund_Returns!G98)/(1+Fund_Returns!$IB98))</f>
        <v/>
      </c>
      <c r="H98" s="81" t="str">
        <f>IF(Fund_Returns!H98="","",(1+Fund_Returns!H98)/(1+Fund_Returns!$IB98))</f>
        <v/>
      </c>
      <c r="I98" s="81" t="str">
        <f>IF(Fund_Returns!I98="","",(1+Fund_Returns!I98)/(1+Fund_Returns!$IB98))</f>
        <v/>
      </c>
      <c r="J98" s="81">
        <f>IF(Fund_Returns!J98="","",(1+Fund_Returns!J98)/(1+Fund_Returns!$IB98))</f>
        <v>0.92489270000000001</v>
      </c>
      <c r="K98" s="81">
        <f>IF(Fund_Returns!K98="","",(1+Fund_Returns!K98)/(1+Fund_Returns!$IB98))</f>
        <v>0.88670439999999995</v>
      </c>
      <c r="L98" s="81">
        <f>IF(Fund_Returns!L98="","",(1+Fund_Returns!L98)/(1+Fund_Returns!$IB98))</f>
        <v>0.97823300000000002</v>
      </c>
      <c r="M98" s="81" t="str">
        <f>IF(Fund_Returns!M98="","",(1+Fund_Returns!M98)/(1+Fund_Returns!$IB98))</f>
        <v/>
      </c>
      <c r="N98" s="81">
        <f>IF(Fund_Returns!N98="","",(1+Fund_Returns!N98)/(1+Fund_Returns!$IB98))</f>
        <v>0.93019200000000002</v>
      </c>
      <c r="O98" s="81" t="str">
        <f>IF(Fund_Returns!O98="","",(1+Fund_Returns!O98)/(1+Fund_Returns!$IB98))</f>
        <v/>
      </c>
      <c r="P98" s="81" t="str">
        <f>IF(Fund_Returns!P98="","",(1+Fund_Returns!P98)/(1+Fund_Returns!$IB98))</f>
        <v/>
      </c>
      <c r="Q98" s="81" t="str">
        <f>IF(Fund_Returns!Q98="","",(1+Fund_Returns!Q98)/(1+Fund_Returns!$IB98))</f>
        <v/>
      </c>
      <c r="R98" s="81">
        <f>IF(Fund_Returns!R98="","",(1+Fund_Returns!R98)/(1+Fund_Returns!$IB98))</f>
        <v>0.91598789999999997</v>
      </c>
      <c r="S98" s="81">
        <f>IF(Fund_Returns!S98="","",(1+Fund_Returns!S98)/(1+Fund_Returns!$IB98))</f>
        <v>0.94391023667860141</v>
      </c>
    </row>
    <row r="99" spans="1:19" x14ac:dyDescent="0.25">
      <c r="A99" s="82">
        <v>39507</v>
      </c>
      <c r="B99" s="81" t="str">
        <f>IF(Fund_Returns!B99="","",(1+Fund_Returns!B99)/(1+Fund_Returns!$IB99))</f>
        <v/>
      </c>
      <c r="C99" s="81" t="str">
        <f>IF(Fund_Returns!C99="","",(1+Fund_Returns!C99)/(1+Fund_Returns!$IB99))</f>
        <v/>
      </c>
      <c r="D99" s="81" t="str">
        <f>IF(Fund_Returns!D99="","",(1+Fund_Returns!D99)/(1+Fund_Returns!$IB99))</f>
        <v/>
      </c>
      <c r="E99" s="81" t="str">
        <f>IF(Fund_Returns!E99="","",(1+Fund_Returns!E99)/(1+Fund_Returns!$IB99))</f>
        <v/>
      </c>
      <c r="F99" s="81" t="str">
        <f>IF(Fund_Returns!F99="","",(1+Fund_Returns!F99)/(1+Fund_Returns!$IB99))</f>
        <v/>
      </c>
      <c r="G99" s="81" t="str">
        <f>IF(Fund_Returns!G99="","",(1+Fund_Returns!G99)/(1+Fund_Returns!$IB99))</f>
        <v/>
      </c>
      <c r="H99" s="81" t="str">
        <f>IF(Fund_Returns!H99="","",(1+Fund_Returns!H99)/(1+Fund_Returns!$IB99))</f>
        <v/>
      </c>
      <c r="I99" s="81" t="str">
        <f>IF(Fund_Returns!I99="","",(1+Fund_Returns!I99)/(1+Fund_Returns!$IB99))</f>
        <v/>
      </c>
      <c r="J99" s="81">
        <f>IF(Fund_Returns!J99="","",(1+Fund_Returns!J99)/(1+Fund_Returns!$IB99))</f>
        <v>1.0904788000000001</v>
      </c>
      <c r="K99" s="81">
        <f>IF(Fund_Returns!K99="","",(1+Fund_Returns!K99)/(1+Fund_Returns!$IB99))</f>
        <v>1.1050648999999999</v>
      </c>
      <c r="L99" s="81">
        <f>IF(Fund_Returns!L99="","",(1+Fund_Returns!L99)/(1+Fund_Returns!$IB99))</f>
        <v>1.1039899</v>
      </c>
      <c r="M99" s="81" t="str">
        <f>IF(Fund_Returns!M99="","",(1+Fund_Returns!M99)/(1+Fund_Returns!$IB99))</f>
        <v/>
      </c>
      <c r="N99" s="81">
        <f>IF(Fund_Returns!N99="","",(1+Fund_Returns!N99)/(1+Fund_Returns!$IB99))</f>
        <v>1.0843942</v>
      </c>
      <c r="O99" s="81" t="str">
        <f>IF(Fund_Returns!O99="","",(1+Fund_Returns!O99)/(1+Fund_Returns!$IB99))</f>
        <v/>
      </c>
      <c r="P99" s="81" t="str">
        <f>IF(Fund_Returns!P99="","",(1+Fund_Returns!P99)/(1+Fund_Returns!$IB99))</f>
        <v/>
      </c>
      <c r="Q99" s="81" t="str">
        <f>IF(Fund_Returns!Q99="","",(1+Fund_Returns!Q99)/(1+Fund_Returns!$IB99))</f>
        <v/>
      </c>
      <c r="R99" s="81">
        <f>IF(Fund_Returns!R99="","",(1+Fund_Returns!R99)/(1+Fund_Returns!$IB99))</f>
        <v>1.0765965</v>
      </c>
      <c r="S99" s="81">
        <f>IF(Fund_Returns!S99="","",(1+Fund_Returns!S99)/(1+Fund_Returns!$IB99))</f>
        <v>1.1245245756417748</v>
      </c>
    </row>
    <row r="100" spans="1:19" x14ac:dyDescent="0.25">
      <c r="A100" s="82">
        <v>39538</v>
      </c>
      <c r="B100" s="81" t="str">
        <f>IF(Fund_Returns!B100="","",(1+Fund_Returns!B100)/(1+Fund_Returns!$IB100))</f>
        <v/>
      </c>
      <c r="C100" s="81" t="str">
        <f>IF(Fund_Returns!C100="","",(1+Fund_Returns!C100)/(1+Fund_Returns!$IB100))</f>
        <v/>
      </c>
      <c r="D100" s="81" t="str">
        <f>IF(Fund_Returns!D100="","",(1+Fund_Returns!D100)/(1+Fund_Returns!$IB100))</f>
        <v/>
      </c>
      <c r="E100" s="81" t="str">
        <f>IF(Fund_Returns!E100="","",(1+Fund_Returns!E100)/(1+Fund_Returns!$IB100))</f>
        <v/>
      </c>
      <c r="F100" s="81" t="str">
        <f>IF(Fund_Returns!F100="","",(1+Fund_Returns!F100)/(1+Fund_Returns!$IB100))</f>
        <v/>
      </c>
      <c r="G100" s="81" t="str">
        <f>IF(Fund_Returns!G100="","",(1+Fund_Returns!G100)/(1+Fund_Returns!$IB100))</f>
        <v/>
      </c>
      <c r="H100" s="81" t="str">
        <f>IF(Fund_Returns!H100="","",(1+Fund_Returns!H100)/(1+Fund_Returns!$IB100))</f>
        <v/>
      </c>
      <c r="I100" s="81" t="str">
        <f>IF(Fund_Returns!I100="","",(1+Fund_Returns!I100)/(1+Fund_Returns!$IB100))</f>
        <v/>
      </c>
      <c r="J100" s="81">
        <f>IF(Fund_Returns!J100="","",(1+Fund_Returns!J100)/(1+Fund_Returns!$IB100))</f>
        <v>0.98514749999999995</v>
      </c>
      <c r="K100" s="81">
        <f>IF(Fund_Returns!K100="","",(1+Fund_Returns!K100)/(1+Fund_Returns!$IB100))</f>
        <v>0.99132160000000002</v>
      </c>
      <c r="L100" s="81">
        <f>IF(Fund_Returns!L100="","",(1+Fund_Returns!L100)/(1+Fund_Returns!$IB100))</f>
        <v>1.0220233999999999</v>
      </c>
      <c r="M100" s="81" t="str">
        <f>IF(Fund_Returns!M100="","",(1+Fund_Returns!M100)/(1+Fund_Returns!$IB100))</f>
        <v/>
      </c>
      <c r="N100" s="81">
        <f>IF(Fund_Returns!N100="","",(1+Fund_Returns!N100)/(1+Fund_Returns!$IB100))</f>
        <v>0.98929060000000002</v>
      </c>
      <c r="O100" s="81" t="str">
        <f>IF(Fund_Returns!O100="","",(1+Fund_Returns!O100)/(1+Fund_Returns!$IB100))</f>
        <v/>
      </c>
      <c r="P100" s="81" t="str">
        <f>IF(Fund_Returns!P100="","",(1+Fund_Returns!P100)/(1+Fund_Returns!$IB100))</f>
        <v/>
      </c>
      <c r="Q100" s="81" t="str">
        <f>IF(Fund_Returns!Q100="","",(1+Fund_Returns!Q100)/(1+Fund_Returns!$IB100))</f>
        <v/>
      </c>
      <c r="R100" s="81">
        <f>IF(Fund_Returns!R100="","",(1+Fund_Returns!R100)/(1+Fund_Returns!$IB100))</f>
        <v>0.97167939999999997</v>
      </c>
      <c r="S100" s="81">
        <f>IF(Fund_Returns!S100="","",(1+Fund_Returns!S100)/(1+Fund_Returns!$IB100))</f>
        <v>0.9695975619588153</v>
      </c>
    </row>
    <row r="101" spans="1:19" x14ac:dyDescent="0.25">
      <c r="A101" s="82">
        <v>39568</v>
      </c>
      <c r="B101" s="81" t="str">
        <f>IF(Fund_Returns!B101="","",(1+Fund_Returns!B101)/(1+Fund_Returns!$IB101))</f>
        <v/>
      </c>
      <c r="C101" s="81" t="str">
        <f>IF(Fund_Returns!C101="","",(1+Fund_Returns!C101)/(1+Fund_Returns!$IB101))</f>
        <v/>
      </c>
      <c r="D101" s="81" t="str">
        <f>IF(Fund_Returns!D101="","",(1+Fund_Returns!D101)/(1+Fund_Returns!$IB101))</f>
        <v/>
      </c>
      <c r="E101" s="81" t="str">
        <f>IF(Fund_Returns!E101="","",(1+Fund_Returns!E101)/(1+Fund_Returns!$IB101))</f>
        <v/>
      </c>
      <c r="F101" s="81" t="str">
        <f>IF(Fund_Returns!F101="","",(1+Fund_Returns!F101)/(1+Fund_Returns!$IB101))</f>
        <v/>
      </c>
      <c r="G101" s="81" t="str">
        <f>IF(Fund_Returns!G101="","",(1+Fund_Returns!G101)/(1+Fund_Returns!$IB101))</f>
        <v/>
      </c>
      <c r="H101" s="81" t="str">
        <f>IF(Fund_Returns!H101="","",(1+Fund_Returns!H101)/(1+Fund_Returns!$IB101))</f>
        <v/>
      </c>
      <c r="I101" s="81" t="str">
        <f>IF(Fund_Returns!I101="","",(1+Fund_Returns!I101)/(1+Fund_Returns!$IB101))</f>
        <v/>
      </c>
      <c r="J101" s="81">
        <f>IF(Fund_Returns!J101="","",(1+Fund_Returns!J101)/(1+Fund_Returns!$IB101))</f>
        <v>1.0183704</v>
      </c>
      <c r="K101" s="81">
        <f>IF(Fund_Returns!K101="","",(1+Fund_Returns!K101)/(1+Fund_Returns!$IB101))</f>
        <v>1.0160213</v>
      </c>
      <c r="L101" s="81">
        <f>IF(Fund_Returns!L101="","",(1+Fund_Returns!L101)/(1+Fund_Returns!$IB101))</f>
        <v>1.0169982</v>
      </c>
      <c r="M101" s="81" t="str">
        <f>IF(Fund_Returns!M101="","",(1+Fund_Returns!M101)/(1+Fund_Returns!$IB101))</f>
        <v/>
      </c>
      <c r="N101" s="81">
        <f>IF(Fund_Returns!N101="","",(1+Fund_Returns!N101)/(1+Fund_Returns!$IB101))</f>
        <v>1.0109429000000001</v>
      </c>
      <c r="O101" s="81" t="str">
        <f>IF(Fund_Returns!O101="","",(1+Fund_Returns!O101)/(1+Fund_Returns!$IB101))</f>
        <v/>
      </c>
      <c r="P101" s="81" t="str">
        <f>IF(Fund_Returns!P101="","",(1+Fund_Returns!P101)/(1+Fund_Returns!$IB101))</f>
        <v/>
      </c>
      <c r="Q101" s="81" t="str">
        <f>IF(Fund_Returns!Q101="","",(1+Fund_Returns!Q101)/(1+Fund_Returns!$IB101))</f>
        <v/>
      </c>
      <c r="R101" s="81">
        <f>IF(Fund_Returns!R101="","",(1+Fund_Returns!R101)/(1+Fund_Returns!$IB101))</f>
        <v>1.0203161999999999</v>
      </c>
      <c r="S101" s="81">
        <f>IF(Fund_Returns!S101="","",(1+Fund_Returns!S101)/(1+Fund_Returns!$IB101))</f>
        <v>1.0419311642250457</v>
      </c>
    </row>
    <row r="102" spans="1:19" x14ac:dyDescent="0.25">
      <c r="A102" s="82">
        <v>39599</v>
      </c>
      <c r="B102" s="81" t="str">
        <f>IF(Fund_Returns!B102="","",(1+Fund_Returns!B102)/(1+Fund_Returns!$IB102))</f>
        <v/>
      </c>
      <c r="C102" s="81" t="str">
        <f>IF(Fund_Returns!C102="","",(1+Fund_Returns!C102)/(1+Fund_Returns!$IB102))</f>
        <v/>
      </c>
      <c r="D102" s="81" t="str">
        <f>IF(Fund_Returns!D102="","",(1+Fund_Returns!D102)/(1+Fund_Returns!$IB102))</f>
        <v/>
      </c>
      <c r="E102" s="81" t="str">
        <f>IF(Fund_Returns!E102="","",(1+Fund_Returns!E102)/(1+Fund_Returns!$IB102))</f>
        <v/>
      </c>
      <c r="F102" s="81" t="str">
        <f>IF(Fund_Returns!F102="","",(1+Fund_Returns!F102)/(1+Fund_Returns!$IB102))</f>
        <v/>
      </c>
      <c r="G102" s="81" t="str">
        <f>IF(Fund_Returns!G102="","",(1+Fund_Returns!G102)/(1+Fund_Returns!$IB102))</f>
        <v/>
      </c>
      <c r="H102" s="81" t="str">
        <f>IF(Fund_Returns!H102="","",(1+Fund_Returns!H102)/(1+Fund_Returns!$IB102))</f>
        <v/>
      </c>
      <c r="I102" s="81" t="str">
        <f>IF(Fund_Returns!I102="","",(1+Fund_Returns!I102)/(1+Fund_Returns!$IB102))</f>
        <v/>
      </c>
      <c r="J102" s="81">
        <f>IF(Fund_Returns!J102="","",(1+Fund_Returns!J102)/(1+Fund_Returns!$IB102))</f>
        <v>1.0414276</v>
      </c>
      <c r="K102" s="81">
        <f>IF(Fund_Returns!K102="","",(1+Fund_Returns!K102)/(1+Fund_Returns!$IB102))</f>
        <v>1.0241929999999999</v>
      </c>
      <c r="L102" s="81">
        <f>IF(Fund_Returns!L102="","",(1+Fund_Returns!L102)/(1+Fund_Returns!$IB102))</f>
        <v>1.0568013999999999</v>
      </c>
      <c r="M102" s="81" t="str">
        <f>IF(Fund_Returns!M102="","",(1+Fund_Returns!M102)/(1+Fund_Returns!$IB102))</f>
        <v/>
      </c>
      <c r="N102" s="81">
        <f>IF(Fund_Returns!N102="","",(1+Fund_Returns!N102)/(1+Fund_Returns!$IB102))</f>
        <v>1.0261228</v>
      </c>
      <c r="O102" s="81" t="str">
        <f>IF(Fund_Returns!O102="","",(1+Fund_Returns!O102)/(1+Fund_Returns!$IB102))</f>
        <v/>
      </c>
      <c r="P102" s="81" t="str">
        <f>IF(Fund_Returns!P102="","",(1+Fund_Returns!P102)/(1+Fund_Returns!$IB102))</f>
        <v/>
      </c>
      <c r="Q102" s="81" t="str">
        <f>IF(Fund_Returns!Q102="","",(1+Fund_Returns!Q102)/(1+Fund_Returns!$IB102))</f>
        <v/>
      </c>
      <c r="R102" s="81">
        <f>IF(Fund_Returns!R102="","",(1+Fund_Returns!R102)/(1+Fund_Returns!$IB102))</f>
        <v>1.0190612999999999</v>
      </c>
      <c r="S102" s="81">
        <f>IF(Fund_Returns!S102="","",(1+Fund_Returns!S102)/(1+Fund_Returns!$IB102))</f>
        <v>1.0372425605944153</v>
      </c>
    </row>
    <row r="103" spans="1:19" x14ac:dyDescent="0.25">
      <c r="A103" s="82">
        <v>39629</v>
      </c>
      <c r="B103" s="81" t="str">
        <f>IF(Fund_Returns!B103="","",(1+Fund_Returns!B103)/(1+Fund_Returns!$IB103))</f>
        <v/>
      </c>
      <c r="C103" s="81" t="str">
        <f>IF(Fund_Returns!C103="","",(1+Fund_Returns!C103)/(1+Fund_Returns!$IB103))</f>
        <v/>
      </c>
      <c r="D103" s="81" t="str">
        <f>IF(Fund_Returns!D103="","",(1+Fund_Returns!D103)/(1+Fund_Returns!$IB103))</f>
        <v/>
      </c>
      <c r="E103" s="81" t="str">
        <f>IF(Fund_Returns!E103="","",(1+Fund_Returns!E103)/(1+Fund_Returns!$IB103))</f>
        <v/>
      </c>
      <c r="F103" s="81" t="str">
        <f>IF(Fund_Returns!F103="","",(1+Fund_Returns!F103)/(1+Fund_Returns!$IB103))</f>
        <v/>
      </c>
      <c r="G103" s="81" t="str">
        <f>IF(Fund_Returns!G103="","",(1+Fund_Returns!G103)/(1+Fund_Returns!$IB103))</f>
        <v/>
      </c>
      <c r="H103" s="81" t="str">
        <f>IF(Fund_Returns!H103="","",(1+Fund_Returns!H103)/(1+Fund_Returns!$IB103))</f>
        <v/>
      </c>
      <c r="I103" s="81" t="str">
        <f>IF(Fund_Returns!I103="","",(1+Fund_Returns!I103)/(1+Fund_Returns!$IB103))</f>
        <v/>
      </c>
      <c r="J103" s="81">
        <f>IF(Fund_Returns!J103="","",(1+Fund_Returns!J103)/(1+Fund_Returns!$IB103))</f>
        <v>0.95710110000000004</v>
      </c>
      <c r="K103" s="81">
        <f>IF(Fund_Returns!K103="","",(1+Fund_Returns!K103)/(1+Fund_Returns!$IB103))</f>
        <v>0.94502379999999997</v>
      </c>
      <c r="L103" s="81">
        <f>IF(Fund_Returns!L103="","",(1+Fund_Returns!L103)/(1+Fund_Returns!$IB103))</f>
        <v>0.95858030000000005</v>
      </c>
      <c r="M103" s="81" t="str">
        <f>IF(Fund_Returns!M103="","",(1+Fund_Returns!M103)/(1+Fund_Returns!$IB103))</f>
        <v/>
      </c>
      <c r="N103" s="81">
        <f>IF(Fund_Returns!N103="","",(1+Fund_Returns!N103)/(1+Fund_Returns!$IB103))</f>
        <v>0.95734490000000005</v>
      </c>
      <c r="O103" s="81" t="str">
        <f>IF(Fund_Returns!O103="","",(1+Fund_Returns!O103)/(1+Fund_Returns!$IB103))</f>
        <v/>
      </c>
      <c r="P103" s="81" t="str">
        <f>IF(Fund_Returns!P103="","",(1+Fund_Returns!P103)/(1+Fund_Returns!$IB103))</f>
        <v/>
      </c>
      <c r="Q103" s="81" t="str">
        <f>IF(Fund_Returns!Q103="","",(1+Fund_Returns!Q103)/(1+Fund_Returns!$IB103))</f>
        <v/>
      </c>
      <c r="R103" s="81">
        <f>IF(Fund_Returns!R103="","",(1+Fund_Returns!R103)/(1+Fund_Returns!$IB103))</f>
        <v>0.94774760000000002</v>
      </c>
      <c r="S103" s="81">
        <f>IF(Fund_Returns!S103="","",(1+Fund_Returns!S103)/(1+Fund_Returns!$IB103))</f>
        <v>0.95639645033767995</v>
      </c>
    </row>
    <row r="104" spans="1:19" x14ac:dyDescent="0.25">
      <c r="A104" s="82">
        <v>39660</v>
      </c>
      <c r="B104" s="81" t="str">
        <f>IF(Fund_Returns!B104="","",(1+Fund_Returns!B104)/(1+Fund_Returns!$IB104))</f>
        <v/>
      </c>
      <c r="C104" s="81" t="str">
        <f>IF(Fund_Returns!C104="","",(1+Fund_Returns!C104)/(1+Fund_Returns!$IB104))</f>
        <v/>
      </c>
      <c r="D104" s="81" t="str">
        <f>IF(Fund_Returns!D104="","",(1+Fund_Returns!D104)/(1+Fund_Returns!$IB104))</f>
        <v/>
      </c>
      <c r="E104" s="81" t="str">
        <f>IF(Fund_Returns!E104="","",(1+Fund_Returns!E104)/(1+Fund_Returns!$IB104))</f>
        <v/>
      </c>
      <c r="F104" s="81" t="str">
        <f>IF(Fund_Returns!F104="","",(1+Fund_Returns!F104)/(1+Fund_Returns!$IB104))</f>
        <v/>
      </c>
      <c r="G104" s="81" t="str">
        <f>IF(Fund_Returns!G104="","",(1+Fund_Returns!G104)/(1+Fund_Returns!$IB104))</f>
        <v/>
      </c>
      <c r="H104" s="81" t="str">
        <f>IF(Fund_Returns!H104="","",(1+Fund_Returns!H104)/(1+Fund_Returns!$IB104))</f>
        <v/>
      </c>
      <c r="I104" s="81" t="str">
        <f>IF(Fund_Returns!I104="","",(1+Fund_Returns!I104)/(1+Fund_Returns!$IB104))</f>
        <v/>
      </c>
      <c r="J104" s="81">
        <f>IF(Fund_Returns!J104="","",(1+Fund_Returns!J104)/(1+Fund_Returns!$IB104))</f>
        <v>0.94035400000000002</v>
      </c>
      <c r="K104" s="81">
        <f>IF(Fund_Returns!K104="","",(1+Fund_Returns!K104)/(1+Fund_Returns!$IB104))</f>
        <v>0.90190199999999998</v>
      </c>
      <c r="L104" s="81">
        <f>IF(Fund_Returns!L104="","",(1+Fund_Returns!L104)/(1+Fund_Returns!$IB104))</f>
        <v>0.90774179999999993</v>
      </c>
      <c r="M104" s="81" t="str">
        <f>IF(Fund_Returns!M104="","",(1+Fund_Returns!M104)/(1+Fund_Returns!$IB104))</f>
        <v/>
      </c>
      <c r="N104" s="81">
        <f>IF(Fund_Returns!N104="","",(1+Fund_Returns!N104)/(1+Fund_Returns!$IB104))</f>
        <v>0.9689392</v>
      </c>
      <c r="O104" s="81" t="str">
        <f>IF(Fund_Returns!O104="","",(1+Fund_Returns!O104)/(1+Fund_Returns!$IB104))</f>
        <v/>
      </c>
      <c r="P104" s="81" t="str">
        <f>IF(Fund_Returns!P104="","",(1+Fund_Returns!P104)/(1+Fund_Returns!$IB104))</f>
        <v/>
      </c>
      <c r="Q104" s="81" t="str">
        <f>IF(Fund_Returns!Q104="","",(1+Fund_Returns!Q104)/(1+Fund_Returns!$IB104))</f>
        <v/>
      </c>
      <c r="R104" s="81">
        <f>IF(Fund_Returns!R104="","",(1+Fund_Returns!R104)/(1+Fund_Returns!$IB104))</f>
        <v>0.98111539999999997</v>
      </c>
      <c r="S104" s="81">
        <f>IF(Fund_Returns!S104="","",(1+Fund_Returns!S104)/(1+Fund_Returns!$IB104))</f>
        <v>0.91282934718651254</v>
      </c>
    </row>
    <row r="105" spans="1:19" x14ac:dyDescent="0.25">
      <c r="A105" s="82">
        <v>39691</v>
      </c>
      <c r="B105" s="81" t="str">
        <f>IF(Fund_Returns!B105="","",(1+Fund_Returns!B105)/(1+Fund_Returns!$IB105))</f>
        <v/>
      </c>
      <c r="C105" s="81" t="str">
        <f>IF(Fund_Returns!C105="","",(1+Fund_Returns!C105)/(1+Fund_Returns!$IB105))</f>
        <v/>
      </c>
      <c r="D105" s="81" t="str">
        <f>IF(Fund_Returns!D105="","",(1+Fund_Returns!D105)/(1+Fund_Returns!$IB105))</f>
        <v/>
      </c>
      <c r="E105" s="81" t="str">
        <f>IF(Fund_Returns!E105="","",(1+Fund_Returns!E105)/(1+Fund_Returns!$IB105))</f>
        <v/>
      </c>
      <c r="F105" s="81" t="str">
        <f>IF(Fund_Returns!F105="","",(1+Fund_Returns!F105)/(1+Fund_Returns!$IB105))</f>
        <v/>
      </c>
      <c r="G105" s="81" t="str">
        <f>IF(Fund_Returns!G105="","",(1+Fund_Returns!G105)/(1+Fund_Returns!$IB105))</f>
        <v/>
      </c>
      <c r="H105" s="81" t="str">
        <f>IF(Fund_Returns!H105="","",(1+Fund_Returns!H105)/(1+Fund_Returns!$IB105))</f>
        <v/>
      </c>
      <c r="I105" s="81" t="str">
        <f>IF(Fund_Returns!I105="","",(1+Fund_Returns!I105)/(1+Fund_Returns!$IB105))</f>
        <v/>
      </c>
      <c r="J105" s="81">
        <f>IF(Fund_Returns!J105="","",(1+Fund_Returns!J105)/(1+Fund_Returns!$IB105))</f>
        <v>1.0226466000000001</v>
      </c>
      <c r="K105" s="81">
        <f>IF(Fund_Returns!K105="","",(1+Fund_Returns!K105)/(1+Fund_Returns!$IB105))</f>
        <v>1.0055263999999999</v>
      </c>
      <c r="L105" s="81">
        <f>IF(Fund_Returns!L105="","",(1+Fund_Returns!L105)/(1+Fund_Returns!$IB105))</f>
        <v>1.0107824999999999</v>
      </c>
      <c r="M105" s="81" t="str">
        <f>IF(Fund_Returns!M105="","",(1+Fund_Returns!M105)/(1+Fund_Returns!$IB105))</f>
        <v/>
      </c>
      <c r="N105" s="81">
        <f>IF(Fund_Returns!N105="","",(1+Fund_Returns!N105)/(1+Fund_Returns!$IB105))</f>
        <v>1.0352345999999999</v>
      </c>
      <c r="O105" s="81" t="str">
        <f>IF(Fund_Returns!O105="","",(1+Fund_Returns!O105)/(1+Fund_Returns!$IB105))</f>
        <v/>
      </c>
      <c r="P105" s="81" t="str">
        <f>IF(Fund_Returns!P105="","",(1+Fund_Returns!P105)/(1+Fund_Returns!$IB105))</f>
        <v/>
      </c>
      <c r="Q105" s="81" t="str">
        <f>IF(Fund_Returns!Q105="","",(1+Fund_Returns!Q105)/(1+Fund_Returns!$IB105))</f>
        <v/>
      </c>
      <c r="R105" s="81">
        <f>IF(Fund_Returns!R105="","",(1+Fund_Returns!R105)/(1+Fund_Returns!$IB105))</f>
        <v>1.0272138</v>
      </c>
      <c r="S105" s="81">
        <f>IF(Fund_Returns!S105="","",(1+Fund_Returns!S105)/(1+Fund_Returns!$IB105))</f>
        <v>1.003122854413864</v>
      </c>
    </row>
    <row r="106" spans="1:19" x14ac:dyDescent="0.25">
      <c r="A106" s="82">
        <v>39721</v>
      </c>
      <c r="B106" s="81" t="str">
        <f>IF(Fund_Returns!B106="","",(1+Fund_Returns!B106)/(1+Fund_Returns!$IB106))</f>
        <v/>
      </c>
      <c r="C106" s="81" t="str">
        <f>IF(Fund_Returns!C106="","",(1+Fund_Returns!C106)/(1+Fund_Returns!$IB106))</f>
        <v/>
      </c>
      <c r="D106" s="81" t="str">
        <f>IF(Fund_Returns!D106="","",(1+Fund_Returns!D106)/(1+Fund_Returns!$IB106))</f>
        <v/>
      </c>
      <c r="E106" s="81" t="str">
        <f>IF(Fund_Returns!E106="","",(1+Fund_Returns!E106)/(1+Fund_Returns!$IB106))</f>
        <v/>
      </c>
      <c r="F106" s="81" t="str">
        <f>IF(Fund_Returns!F106="","",(1+Fund_Returns!F106)/(1+Fund_Returns!$IB106))</f>
        <v/>
      </c>
      <c r="G106" s="81" t="str">
        <f>IF(Fund_Returns!G106="","",(1+Fund_Returns!G106)/(1+Fund_Returns!$IB106))</f>
        <v/>
      </c>
      <c r="H106" s="81" t="str">
        <f>IF(Fund_Returns!H106="","",(1+Fund_Returns!H106)/(1+Fund_Returns!$IB106))</f>
        <v/>
      </c>
      <c r="I106" s="81" t="str">
        <f>IF(Fund_Returns!I106="","",(1+Fund_Returns!I106)/(1+Fund_Returns!$IB106))</f>
        <v/>
      </c>
      <c r="J106" s="81">
        <f>IF(Fund_Returns!J106="","",(1+Fund_Returns!J106)/(1+Fund_Returns!$IB106))</f>
        <v>0.89798730000000004</v>
      </c>
      <c r="K106" s="81">
        <f>IF(Fund_Returns!K106="","",(1+Fund_Returns!K106)/(1+Fund_Returns!$IB106))</f>
        <v>0.91405990000000004</v>
      </c>
      <c r="L106" s="81">
        <f>IF(Fund_Returns!L106="","",(1+Fund_Returns!L106)/(1+Fund_Returns!$IB106))</f>
        <v>0.87221870000000001</v>
      </c>
      <c r="M106" s="81" t="str">
        <f>IF(Fund_Returns!M106="","",(1+Fund_Returns!M106)/(1+Fund_Returns!$IB106))</f>
        <v/>
      </c>
      <c r="N106" s="81">
        <f>IF(Fund_Returns!N106="","",(1+Fund_Returns!N106)/(1+Fund_Returns!$IB106))</f>
        <v>0.9126976</v>
      </c>
      <c r="O106" s="81" t="str">
        <f>IF(Fund_Returns!O106="","",(1+Fund_Returns!O106)/(1+Fund_Returns!$IB106))</f>
        <v/>
      </c>
      <c r="P106" s="81" t="str">
        <f>IF(Fund_Returns!P106="","",(1+Fund_Returns!P106)/(1+Fund_Returns!$IB106))</f>
        <v/>
      </c>
      <c r="Q106" s="81" t="str">
        <f>IF(Fund_Returns!Q106="","",(1+Fund_Returns!Q106)/(1+Fund_Returns!$IB106))</f>
        <v/>
      </c>
      <c r="R106" s="81">
        <f>IF(Fund_Returns!R106="","",(1+Fund_Returns!R106)/(1+Fund_Returns!$IB106))</f>
        <v>0.89816240000000003</v>
      </c>
      <c r="S106" s="81">
        <f>IF(Fund_Returns!S106="","",(1+Fund_Returns!S106)/(1+Fund_Returns!$IB106))</f>
        <v>0.86760551294996591</v>
      </c>
    </row>
    <row r="107" spans="1:19" x14ac:dyDescent="0.25">
      <c r="A107" s="82">
        <v>39752</v>
      </c>
      <c r="B107" s="81" t="str">
        <f>IF(Fund_Returns!B107="","",(1+Fund_Returns!B107)/(1+Fund_Returns!$IB107))</f>
        <v/>
      </c>
      <c r="C107" s="81" t="str">
        <f>IF(Fund_Returns!C107="","",(1+Fund_Returns!C107)/(1+Fund_Returns!$IB107))</f>
        <v/>
      </c>
      <c r="D107" s="81" t="str">
        <f>IF(Fund_Returns!D107="","",(1+Fund_Returns!D107)/(1+Fund_Returns!$IB107))</f>
        <v/>
      </c>
      <c r="E107" s="81" t="str">
        <f>IF(Fund_Returns!E107="","",(1+Fund_Returns!E107)/(1+Fund_Returns!$IB107))</f>
        <v/>
      </c>
      <c r="F107" s="81" t="str">
        <f>IF(Fund_Returns!F107="","",(1+Fund_Returns!F107)/(1+Fund_Returns!$IB107))</f>
        <v/>
      </c>
      <c r="G107" s="81" t="str">
        <f>IF(Fund_Returns!G107="","",(1+Fund_Returns!G107)/(1+Fund_Returns!$IB107))</f>
        <v/>
      </c>
      <c r="H107" s="81" t="str">
        <f>IF(Fund_Returns!H107="","",(1+Fund_Returns!H107)/(1+Fund_Returns!$IB107))</f>
        <v/>
      </c>
      <c r="I107" s="81" t="str">
        <f>IF(Fund_Returns!I107="","",(1+Fund_Returns!I107)/(1+Fund_Returns!$IB107))</f>
        <v/>
      </c>
      <c r="J107" s="81">
        <f>IF(Fund_Returns!J107="","",(1+Fund_Returns!J107)/(1+Fund_Returns!$IB107))</f>
        <v>0.92197479999999998</v>
      </c>
      <c r="K107" s="81">
        <f>IF(Fund_Returns!K107="","",(1+Fund_Returns!K107)/(1+Fund_Returns!$IB107))</f>
        <v>0.89715520000000004</v>
      </c>
      <c r="L107" s="81">
        <f>IF(Fund_Returns!L107="","",(1+Fund_Returns!L107)/(1+Fund_Returns!$IB107))</f>
        <v>0.92301129999999998</v>
      </c>
      <c r="M107" s="81" t="str">
        <f>IF(Fund_Returns!M107="","",(1+Fund_Returns!M107)/(1+Fund_Returns!$IB107))</f>
        <v/>
      </c>
      <c r="N107" s="81">
        <f>IF(Fund_Returns!N107="","",(1+Fund_Returns!N107)/(1+Fund_Returns!$IB107))</f>
        <v>0.92391139999999994</v>
      </c>
      <c r="O107" s="81" t="str">
        <f>IF(Fund_Returns!O107="","",(1+Fund_Returns!O107)/(1+Fund_Returns!$IB107))</f>
        <v/>
      </c>
      <c r="P107" s="81" t="str">
        <f>IF(Fund_Returns!P107="","",(1+Fund_Returns!P107)/(1+Fund_Returns!$IB107))</f>
        <v/>
      </c>
      <c r="Q107" s="81" t="str">
        <f>IF(Fund_Returns!Q107="","",(1+Fund_Returns!Q107)/(1+Fund_Returns!$IB107))</f>
        <v/>
      </c>
      <c r="R107" s="81">
        <f>IF(Fund_Returns!R107="","",(1+Fund_Returns!R107)/(1+Fund_Returns!$IB107))</f>
        <v>0.90623549999999997</v>
      </c>
      <c r="S107" s="81">
        <f>IF(Fund_Returns!S107="","",(1+Fund_Returns!S107)/(1+Fund_Returns!$IB107))</f>
        <v>0.88353488952430925</v>
      </c>
    </row>
    <row r="108" spans="1:19" x14ac:dyDescent="0.25">
      <c r="A108" s="82">
        <v>39782</v>
      </c>
      <c r="B108" s="81" t="str">
        <f>IF(Fund_Returns!B108="","",(1+Fund_Returns!B108)/(1+Fund_Returns!$IB108))</f>
        <v/>
      </c>
      <c r="C108" s="81" t="str">
        <f>IF(Fund_Returns!C108="","",(1+Fund_Returns!C108)/(1+Fund_Returns!$IB108))</f>
        <v/>
      </c>
      <c r="D108" s="81" t="str">
        <f>IF(Fund_Returns!D108="","",(1+Fund_Returns!D108)/(1+Fund_Returns!$IB108))</f>
        <v/>
      </c>
      <c r="E108" s="81" t="str">
        <f>IF(Fund_Returns!E108="","",(1+Fund_Returns!E108)/(1+Fund_Returns!$IB108))</f>
        <v/>
      </c>
      <c r="F108" s="81" t="str">
        <f>IF(Fund_Returns!F108="","",(1+Fund_Returns!F108)/(1+Fund_Returns!$IB108))</f>
        <v/>
      </c>
      <c r="G108" s="81" t="str">
        <f>IF(Fund_Returns!G108="","",(1+Fund_Returns!G108)/(1+Fund_Returns!$IB108))</f>
        <v/>
      </c>
      <c r="H108" s="81" t="str">
        <f>IF(Fund_Returns!H108="","",(1+Fund_Returns!H108)/(1+Fund_Returns!$IB108))</f>
        <v/>
      </c>
      <c r="I108" s="81" t="str">
        <f>IF(Fund_Returns!I108="","",(1+Fund_Returns!I108)/(1+Fund_Returns!$IB108))</f>
        <v/>
      </c>
      <c r="J108" s="81">
        <f>IF(Fund_Returns!J108="","",(1+Fund_Returns!J108)/(1+Fund_Returns!$IB108))</f>
        <v>1.0052969</v>
      </c>
      <c r="K108" s="81">
        <f>IF(Fund_Returns!K108="","",(1+Fund_Returns!K108)/(1+Fund_Returns!$IB108))</f>
        <v>0.99676569999999998</v>
      </c>
      <c r="L108" s="81">
        <f>IF(Fund_Returns!L108="","",(1+Fund_Returns!L108)/(1+Fund_Returns!$IB108))</f>
        <v>0.97740669999999996</v>
      </c>
      <c r="M108" s="81" t="str">
        <f>IF(Fund_Returns!M108="","",(1+Fund_Returns!M108)/(1+Fund_Returns!$IB108))</f>
        <v/>
      </c>
      <c r="N108" s="81">
        <f>IF(Fund_Returns!N108="","",(1+Fund_Returns!N108)/(1+Fund_Returns!$IB108))</f>
        <v>1.0237810000000001</v>
      </c>
      <c r="O108" s="81" t="str">
        <f>IF(Fund_Returns!O108="","",(1+Fund_Returns!O108)/(1+Fund_Returns!$IB108))</f>
        <v/>
      </c>
      <c r="P108" s="81" t="str">
        <f>IF(Fund_Returns!P108="","",(1+Fund_Returns!P108)/(1+Fund_Returns!$IB108))</f>
        <v/>
      </c>
      <c r="Q108" s="81" t="str">
        <f>IF(Fund_Returns!Q108="","",(1+Fund_Returns!Q108)/(1+Fund_Returns!$IB108))</f>
        <v/>
      </c>
      <c r="R108" s="81">
        <f>IF(Fund_Returns!R108="","",(1+Fund_Returns!R108)/(1+Fund_Returns!$IB108))</f>
        <v>0.98306930000000003</v>
      </c>
      <c r="S108" s="81">
        <f>IF(Fund_Returns!S108="","",(1+Fund_Returns!S108)/(1+Fund_Returns!$IB108))</f>
        <v>1.0126987795261062</v>
      </c>
    </row>
    <row r="109" spans="1:19" x14ac:dyDescent="0.25">
      <c r="A109" s="82">
        <v>39813</v>
      </c>
      <c r="B109" s="81" t="str">
        <f>IF(Fund_Returns!B109="","",(1+Fund_Returns!B109)/(1+Fund_Returns!$IB109))</f>
        <v/>
      </c>
      <c r="C109" s="81" t="str">
        <f>IF(Fund_Returns!C109="","",(1+Fund_Returns!C109)/(1+Fund_Returns!$IB109))</f>
        <v/>
      </c>
      <c r="D109" s="81" t="str">
        <f>IF(Fund_Returns!D109="","",(1+Fund_Returns!D109)/(1+Fund_Returns!$IB109))</f>
        <v/>
      </c>
      <c r="E109" s="81" t="str">
        <f>IF(Fund_Returns!E109="","",(1+Fund_Returns!E109)/(1+Fund_Returns!$IB109))</f>
        <v/>
      </c>
      <c r="F109" s="81" t="str">
        <f>IF(Fund_Returns!F109="","",(1+Fund_Returns!F109)/(1+Fund_Returns!$IB109))</f>
        <v/>
      </c>
      <c r="G109" s="81" t="str">
        <f>IF(Fund_Returns!G109="","",(1+Fund_Returns!G109)/(1+Fund_Returns!$IB109))</f>
        <v/>
      </c>
      <c r="H109" s="81" t="str">
        <f>IF(Fund_Returns!H109="","",(1+Fund_Returns!H109)/(1+Fund_Returns!$IB109))</f>
        <v/>
      </c>
      <c r="I109" s="81" t="str">
        <f>IF(Fund_Returns!I109="","",(1+Fund_Returns!I109)/(1+Fund_Returns!$IB109))</f>
        <v/>
      </c>
      <c r="J109" s="81">
        <f>IF(Fund_Returns!J109="","",(1+Fund_Returns!J109)/(1+Fund_Returns!$IB109))</f>
        <v>1.0342207999999999</v>
      </c>
      <c r="K109" s="81">
        <f>IF(Fund_Returns!K109="","",(1+Fund_Returns!K109)/(1+Fund_Returns!$IB109))</f>
        <v>1.0058172000000001</v>
      </c>
      <c r="L109" s="81">
        <f>IF(Fund_Returns!L109="","",(1+Fund_Returns!L109)/(1+Fund_Returns!$IB109))</f>
        <v>1.0138256999999999</v>
      </c>
      <c r="M109" s="81" t="str">
        <f>IF(Fund_Returns!M109="","",(1+Fund_Returns!M109)/(1+Fund_Returns!$IB109))</f>
        <v/>
      </c>
      <c r="N109" s="81">
        <f>IF(Fund_Returns!N109="","",(1+Fund_Returns!N109)/(1+Fund_Returns!$IB109))</f>
        <v>1.040886</v>
      </c>
      <c r="O109" s="81" t="str">
        <f>IF(Fund_Returns!O109="","",(1+Fund_Returns!O109)/(1+Fund_Returns!$IB109))</f>
        <v/>
      </c>
      <c r="P109" s="81" t="str">
        <f>IF(Fund_Returns!P109="","",(1+Fund_Returns!P109)/(1+Fund_Returns!$IB109))</f>
        <v/>
      </c>
      <c r="Q109" s="81" t="str">
        <f>IF(Fund_Returns!Q109="","",(1+Fund_Returns!Q109)/(1+Fund_Returns!$IB109))</f>
        <v/>
      </c>
      <c r="R109" s="81">
        <f>IF(Fund_Returns!R109="","",(1+Fund_Returns!R109)/(1+Fund_Returns!$IB109))</f>
        <v>1.0343682000000001</v>
      </c>
      <c r="S109" s="81">
        <f>IF(Fund_Returns!S109="","",(1+Fund_Returns!S109)/(1+Fund_Returns!$IB109))</f>
        <v>1.0151871094737444</v>
      </c>
    </row>
    <row r="110" spans="1:19" x14ac:dyDescent="0.25">
      <c r="A110" s="82">
        <v>39844</v>
      </c>
      <c r="B110" s="81" t="str">
        <f>IF(Fund_Returns!B110="","",(1+Fund_Returns!B110)/(1+Fund_Returns!$IB110))</f>
        <v/>
      </c>
      <c r="C110" s="81" t="str">
        <f>IF(Fund_Returns!C110="","",(1+Fund_Returns!C110)/(1+Fund_Returns!$IB110))</f>
        <v/>
      </c>
      <c r="D110" s="81" t="str">
        <f>IF(Fund_Returns!D110="","",(1+Fund_Returns!D110)/(1+Fund_Returns!$IB110))</f>
        <v/>
      </c>
      <c r="E110" s="81" t="str">
        <f>IF(Fund_Returns!E110="","",(1+Fund_Returns!E110)/(1+Fund_Returns!$IB110))</f>
        <v/>
      </c>
      <c r="F110" s="81" t="str">
        <f>IF(Fund_Returns!F110="","",(1+Fund_Returns!F110)/(1+Fund_Returns!$IB110))</f>
        <v/>
      </c>
      <c r="G110" s="81" t="str">
        <f>IF(Fund_Returns!G110="","",(1+Fund_Returns!G110)/(1+Fund_Returns!$IB110))</f>
        <v/>
      </c>
      <c r="H110" s="81" t="str">
        <f>IF(Fund_Returns!H110="","",(1+Fund_Returns!H110)/(1+Fund_Returns!$IB110))</f>
        <v/>
      </c>
      <c r="I110" s="81" t="str">
        <f>IF(Fund_Returns!I110="","",(1+Fund_Returns!I110)/(1+Fund_Returns!$IB110))</f>
        <v/>
      </c>
      <c r="J110" s="81">
        <f>IF(Fund_Returns!J110="","",(1+Fund_Returns!J110)/(1+Fund_Returns!$IB110))</f>
        <v>0.96749719999999995</v>
      </c>
      <c r="K110" s="81">
        <f>IF(Fund_Returns!K110="","",(1+Fund_Returns!K110)/(1+Fund_Returns!$IB110))</f>
        <v>0.98143199999999997</v>
      </c>
      <c r="L110" s="81">
        <f>IF(Fund_Returns!L110="","",(1+Fund_Returns!L110)/(1+Fund_Returns!$IB110))</f>
        <v>0.97207049999999995</v>
      </c>
      <c r="M110" s="81" t="str">
        <f>IF(Fund_Returns!M110="","",(1+Fund_Returns!M110)/(1+Fund_Returns!$IB110))</f>
        <v/>
      </c>
      <c r="N110" s="81">
        <f>IF(Fund_Returns!N110="","",(1+Fund_Returns!N110)/(1+Fund_Returns!$IB110))</f>
        <v>0.96888759999999996</v>
      </c>
      <c r="O110" s="81" t="str">
        <f>IF(Fund_Returns!O110="","",(1+Fund_Returns!O110)/(1+Fund_Returns!$IB110))</f>
        <v/>
      </c>
      <c r="P110" s="81" t="str">
        <f>IF(Fund_Returns!P110="","",(1+Fund_Returns!P110)/(1+Fund_Returns!$IB110))</f>
        <v/>
      </c>
      <c r="Q110" s="81" t="str">
        <f>IF(Fund_Returns!Q110="","",(1+Fund_Returns!Q110)/(1+Fund_Returns!$IB110))</f>
        <v/>
      </c>
      <c r="R110" s="81">
        <f>IF(Fund_Returns!R110="","",(1+Fund_Returns!R110)/(1+Fund_Returns!$IB110))</f>
        <v>0.97570789999999996</v>
      </c>
      <c r="S110" s="81">
        <f>IF(Fund_Returns!S110="","",(1+Fund_Returns!S110)/(1+Fund_Returns!$IB110))</f>
        <v>0.95750309123233734</v>
      </c>
    </row>
    <row r="111" spans="1:19" x14ac:dyDescent="0.25">
      <c r="A111" s="82">
        <v>39872</v>
      </c>
      <c r="B111" s="81" t="str">
        <f>IF(Fund_Returns!B111="","",(1+Fund_Returns!B111)/(1+Fund_Returns!$IB111))</f>
        <v/>
      </c>
      <c r="C111" s="81" t="str">
        <f>IF(Fund_Returns!C111="","",(1+Fund_Returns!C111)/(1+Fund_Returns!$IB111))</f>
        <v/>
      </c>
      <c r="D111" s="81" t="str">
        <f>IF(Fund_Returns!D111="","",(1+Fund_Returns!D111)/(1+Fund_Returns!$IB111))</f>
        <v/>
      </c>
      <c r="E111" s="81" t="str">
        <f>IF(Fund_Returns!E111="","",(1+Fund_Returns!E111)/(1+Fund_Returns!$IB111))</f>
        <v/>
      </c>
      <c r="F111" s="81" t="str">
        <f>IF(Fund_Returns!F111="","",(1+Fund_Returns!F111)/(1+Fund_Returns!$IB111))</f>
        <v/>
      </c>
      <c r="G111" s="81" t="str">
        <f>IF(Fund_Returns!G111="","",(1+Fund_Returns!G111)/(1+Fund_Returns!$IB111))</f>
        <v/>
      </c>
      <c r="H111" s="81" t="str">
        <f>IF(Fund_Returns!H111="","",(1+Fund_Returns!H111)/(1+Fund_Returns!$IB111))</f>
        <v/>
      </c>
      <c r="I111" s="81" t="str">
        <f>IF(Fund_Returns!I111="","",(1+Fund_Returns!I111)/(1+Fund_Returns!$IB111))</f>
        <v/>
      </c>
      <c r="J111" s="81">
        <f>IF(Fund_Returns!J111="","",(1+Fund_Returns!J111)/(1+Fund_Returns!$IB111))</f>
        <v>0.92549709999999996</v>
      </c>
      <c r="K111" s="81">
        <f>IF(Fund_Returns!K111="","",(1+Fund_Returns!K111)/(1+Fund_Returns!$IB111))</f>
        <v>0.93215429999999999</v>
      </c>
      <c r="L111" s="81">
        <f>IF(Fund_Returns!L111="","",(1+Fund_Returns!L111)/(1+Fund_Returns!$IB111))</f>
        <v>0.90702970000000005</v>
      </c>
      <c r="M111" s="81" t="str">
        <f>IF(Fund_Returns!M111="","",(1+Fund_Returns!M111)/(1+Fund_Returns!$IB111))</f>
        <v/>
      </c>
      <c r="N111" s="81">
        <f>IF(Fund_Returns!N111="","",(1+Fund_Returns!N111)/(1+Fund_Returns!$IB111))</f>
        <v>0.93263169999999995</v>
      </c>
      <c r="O111" s="81" t="str">
        <f>IF(Fund_Returns!O111="","",(1+Fund_Returns!O111)/(1+Fund_Returns!$IB111))</f>
        <v/>
      </c>
      <c r="P111" s="81" t="str">
        <f>IF(Fund_Returns!P111="","",(1+Fund_Returns!P111)/(1+Fund_Returns!$IB111))</f>
        <v/>
      </c>
      <c r="Q111" s="81" t="str">
        <f>IF(Fund_Returns!Q111="","",(1+Fund_Returns!Q111)/(1+Fund_Returns!$IB111))</f>
        <v/>
      </c>
      <c r="R111" s="81">
        <f>IF(Fund_Returns!R111="","",(1+Fund_Returns!R111)/(1+Fund_Returns!$IB111))</f>
        <v>0.91165010000000002</v>
      </c>
      <c r="S111" s="81">
        <f>IF(Fund_Returns!S111="","",(1+Fund_Returns!S111)/(1+Fund_Returns!$IB111))</f>
        <v>0.90126608214416426</v>
      </c>
    </row>
    <row r="112" spans="1:19" x14ac:dyDescent="0.25">
      <c r="A112" s="82">
        <v>39903</v>
      </c>
      <c r="B112" s="81" t="str">
        <f>IF(Fund_Returns!B112="","",(1+Fund_Returns!B112)/(1+Fund_Returns!$IB112))</f>
        <v/>
      </c>
      <c r="C112" s="81" t="str">
        <f>IF(Fund_Returns!C112="","",(1+Fund_Returns!C112)/(1+Fund_Returns!$IB112))</f>
        <v/>
      </c>
      <c r="D112" s="81" t="str">
        <f>IF(Fund_Returns!D112="","",(1+Fund_Returns!D112)/(1+Fund_Returns!$IB112))</f>
        <v/>
      </c>
      <c r="E112" s="81" t="str">
        <f>IF(Fund_Returns!E112="","",(1+Fund_Returns!E112)/(1+Fund_Returns!$IB112))</f>
        <v/>
      </c>
      <c r="F112" s="81" t="str">
        <f>IF(Fund_Returns!F112="","",(1+Fund_Returns!F112)/(1+Fund_Returns!$IB112))</f>
        <v/>
      </c>
      <c r="G112" s="81" t="str">
        <f>IF(Fund_Returns!G112="","",(1+Fund_Returns!G112)/(1+Fund_Returns!$IB112))</f>
        <v/>
      </c>
      <c r="H112" s="81" t="str">
        <f>IF(Fund_Returns!H112="","",(1+Fund_Returns!H112)/(1+Fund_Returns!$IB112))</f>
        <v/>
      </c>
      <c r="I112" s="81" t="str">
        <f>IF(Fund_Returns!I112="","",(1+Fund_Returns!I112)/(1+Fund_Returns!$IB112))</f>
        <v/>
      </c>
      <c r="J112" s="81">
        <f>IF(Fund_Returns!J112="","",(1+Fund_Returns!J112)/(1+Fund_Returns!$IB112))</f>
        <v>1.0583243</v>
      </c>
      <c r="K112" s="81">
        <f>IF(Fund_Returns!K112="","",(1+Fund_Returns!K112)/(1+Fund_Returns!$IB112))</f>
        <v>1.0238117</v>
      </c>
      <c r="L112" s="81">
        <f>IF(Fund_Returns!L112="","",(1+Fund_Returns!L112)/(1+Fund_Returns!$IB112))</f>
        <v>1.0977732</v>
      </c>
      <c r="M112" s="81" t="str">
        <f>IF(Fund_Returns!M112="","",(1+Fund_Returns!M112)/(1+Fund_Returns!$IB112))</f>
        <v/>
      </c>
      <c r="N112" s="81">
        <f>IF(Fund_Returns!N112="","",(1+Fund_Returns!N112)/(1+Fund_Returns!$IB112))</f>
        <v>1.0624216</v>
      </c>
      <c r="O112" s="81" t="str">
        <f>IF(Fund_Returns!O112="","",(1+Fund_Returns!O112)/(1+Fund_Returns!$IB112))</f>
        <v/>
      </c>
      <c r="P112" s="81" t="str">
        <f>IF(Fund_Returns!P112="","",(1+Fund_Returns!P112)/(1+Fund_Returns!$IB112))</f>
        <v/>
      </c>
      <c r="Q112" s="81" t="str">
        <f>IF(Fund_Returns!Q112="","",(1+Fund_Returns!Q112)/(1+Fund_Returns!$IB112))</f>
        <v/>
      </c>
      <c r="R112" s="81">
        <f>IF(Fund_Returns!R112="","",(1+Fund_Returns!R112)/(1+Fund_Returns!$IB112))</f>
        <v>1.0679422000000001</v>
      </c>
      <c r="S112" s="81">
        <f>IF(Fund_Returns!S112="","",(1+Fund_Returns!S112)/(1+Fund_Returns!$IB112))</f>
        <v>1.1101901342991893</v>
      </c>
    </row>
    <row r="113" spans="1:19" x14ac:dyDescent="0.25">
      <c r="A113" s="82">
        <v>39933</v>
      </c>
      <c r="B113" s="81" t="str">
        <f>IF(Fund_Returns!B113="","",(1+Fund_Returns!B113)/(1+Fund_Returns!$IB113))</f>
        <v/>
      </c>
      <c r="C113" s="81" t="str">
        <f>IF(Fund_Returns!C113="","",(1+Fund_Returns!C113)/(1+Fund_Returns!$IB113))</f>
        <v/>
      </c>
      <c r="D113" s="81" t="str">
        <f>IF(Fund_Returns!D113="","",(1+Fund_Returns!D113)/(1+Fund_Returns!$IB113))</f>
        <v/>
      </c>
      <c r="E113" s="81" t="str">
        <f>IF(Fund_Returns!E113="","",(1+Fund_Returns!E113)/(1+Fund_Returns!$IB113))</f>
        <v/>
      </c>
      <c r="F113" s="81" t="str">
        <f>IF(Fund_Returns!F113="","",(1+Fund_Returns!F113)/(1+Fund_Returns!$IB113))</f>
        <v/>
      </c>
      <c r="G113" s="81" t="str">
        <f>IF(Fund_Returns!G113="","",(1+Fund_Returns!G113)/(1+Fund_Returns!$IB113))</f>
        <v/>
      </c>
      <c r="H113" s="81" t="str">
        <f>IF(Fund_Returns!H113="","",(1+Fund_Returns!H113)/(1+Fund_Returns!$IB113))</f>
        <v/>
      </c>
      <c r="I113" s="81" t="str">
        <f>IF(Fund_Returns!I113="","",(1+Fund_Returns!I113)/(1+Fund_Returns!$IB113))</f>
        <v/>
      </c>
      <c r="J113" s="81">
        <f>IF(Fund_Returns!J113="","",(1+Fund_Returns!J113)/(1+Fund_Returns!$IB113))</f>
        <v>1.0153559000000001</v>
      </c>
      <c r="K113" s="81">
        <f>IF(Fund_Returns!K113="","",(1+Fund_Returns!K113)/(1+Fund_Returns!$IB113))</f>
        <v>1.0173741999999999</v>
      </c>
      <c r="L113" s="81">
        <f>IF(Fund_Returns!L113="","",(1+Fund_Returns!L113)/(1+Fund_Returns!$IB113))</f>
        <v>1.0183500000000001</v>
      </c>
      <c r="M113" s="81" t="str">
        <f>IF(Fund_Returns!M113="","",(1+Fund_Returns!M113)/(1+Fund_Returns!$IB113))</f>
        <v/>
      </c>
      <c r="N113" s="81">
        <f>IF(Fund_Returns!N113="","",(1+Fund_Returns!N113)/(1+Fund_Returns!$IB113))</f>
        <v>1.0386861000000001</v>
      </c>
      <c r="O113" s="81" t="str">
        <f>IF(Fund_Returns!O113="","",(1+Fund_Returns!O113)/(1+Fund_Returns!$IB113))</f>
        <v/>
      </c>
      <c r="P113" s="81" t="str">
        <f>IF(Fund_Returns!P113="","",(1+Fund_Returns!P113)/(1+Fund_Returns!$IB113))</f>
        <v/>
      </c>
      <c r="Q113" s="81" t="str">
        <f>IF(Fund_Returns!Q113="","",(1+Fund_Returns!Q113)/(1+Fund_Returns!$IB113))</f>
        <v/>
      </c>
      <c r="R113" s="81">
        <f>IF(Fund_Returns!R113="","",(1+Fund_Returns!R113)/(1+Fund_Returns!$IB113))</f>
        <v>1.0262142000000001</v>
      </c>
      <c r="S113" s="81">
        <f>IF(Fund_Returns!S113="","",(1+Fund_Returns!S113)/(1+Fund_Returns!$IB113))</f>
        <v>1.0157921705596467</v>
      </c>
    </row>
    <row r="114" spans="1:19" x14ac:dyDescent="0.25">
      <c r="A114" s="82">
        <v>39964</v>
      </c>
      <c r="B114" s="81" t="str">
        <f>IF(Fund_Returns!B114="","",(1+Fund_Returns!B114)/(1+Fund_Returns!$IB114))</f>
        <v/>
      </c>
      <c r="C114" s="81" t="str">
        <f>IF(Fund_Returns!C114="","",(1+Fund_Returns!C114)/(1+Fund_Returns!$IB114))</f>
        <v/>
      </c>
      <c r="D114" s="81" t="str">
        <f>IF(Fund_Returns!D114="","",(1+Fund_Returns!D114)/(1+Fund_Returns!$IB114))</f>
        <v/>
      </c>
      <c r="E114" s="81" t="str">
        <f>IF(Fund_Returns!E114="","",(1+Fund_Returns!E114)/(1+Fund_Returns!$IB114))</f>
        <v/>
      </c>
      <c r="F114" s="81" t="str">
        <f>IF(Fund_Returns!F114="","",(1+Fund_Returns!F114)/(1+Fund_Returns!$IB114))</f>
        <v/>
      </c>
      <c r="G114" s="81" t="str">
        <f>IF(Fund_Returns!G114="","",(1+Fund_Returns!G114)/(1+Fund_Returns!$IB114))</f>
        <v/>
      </c>
      <c r="H114" s="81" t="str">
        <f>IF(Fund_Returns!H114="","",(1+Fund_Returns!H114)/(1+Fund_Returns!$IB114))</f>
        <v/>
      </c>
      <c r="I114" s="81" t="str">
        <f>IF(Fund_Returns!I114="","",(1+Fund_Returns!I114)/(1+Fund_Returns!$IB114))</f>
        <v/>
      </c>
      <c r="J114" s="81">
        <f>IF(Fund_Returns!J114="","",(1+Fund_Returns!J114)/(1+Fund_Returns!$IB114))</f>
        <v>1.0707309</v>
      </c>
      <c r="K114" s="81">
        <f>IF(Fund_Returns!K114="","",(1+Fund_Returns!K114)/(1+Fund_Returns!$IB114))</f>
        <v>1.0547959</v>
      </c>
      <c r="L114" s="81">
        <f>IF(Fund_Returns!L114="","",(1+Fund_Returns!L114)/(1+Fund_Returns!$IB114))</f>
        <v>1.1237173</v>
      </c>
      <c r="M114" s="81" t="str">
        <f>IF(Fund_Returns!M114="","",(1+Fund_Returns!M114)/(1+Fund_Returns!$IB114))</f>
        <v/>
      </c>
      <c r="N114" s="81">
        <f>IF(Fund_Returns!N114="","",(1+Fund_Returns!N114)/(1+Fund_Returns!$IB114))</f>
        <v>1.0536755</v>
      </c>
      <c r="O114" s="81" t="str">
        <f>IF(Fund_Returns!O114="","",(1+Fund_Returns!O114)/(1+Fund_Returns!$IB114))</f>
        <v/>
      </c>
      <c r="P114" s="81" t="str">
        <f>IF(Fund_Returns!P114="","",(1+Fund_Returns!P114)/(1+Fund_Returns!$IB114))</f>
        <v/>
      </c>
      <c r="Q114" s="81" t="str">
        <f>IF(Fund_Returns!Q114="","",(1+Fund_Returns!Q114)/(1+Fund_Returns!$IB114))</f>
        <v/>
      </c>
      <c r="R114" s="81">
        <f>IF(Fund_Returns!R114="","",(1+Fund_Returns!R114)/(1+Fund_Returns!$IB114))</f>
        <v>1.0641605999999999</v>
      </c>
      <c r="S114" s="81">
        <f>IF(Fund_Returns!S114="","",(1+Fund_Returns!S114)/(1+Fund_Returns!$IB114))</f>
        <v>1.1033145716980404</v>
      </c>
    </row>
    <row r="115" spans="1:19" x14ac:dyDescent="0.25">
      <c r="A115" s="82">
        <v>39994</v>
      </c>
      <c r="B115" s="81" t="str">
        <f>IF(Fund_Returns!B115="","",(1+Fund_Returns!B115)/(1+Fund_Returns!$IB115))</f>
        <v/>
      </c>
      <c r="C115" s="81" t="str">
        <f>IF(Fund_Returns!C115="","",(1+Fund_Returns!C115)/(1+Fund_Returns!$IB115))</f>
        <v/>
      </c>
      <c r="D115" s="81" t="str">
        <f>IF(Fund_Returns!D115="","",(1+Fund_Returns!D115)/(1+Fund_Returns!$IB115))</f>
        <v/>
      </c>
      <c r="E115" s="81" t="str">
        <f>IF(Fund_Returns!E115="","",(1+Fund_Returns!E115)/(1+Fund_Returns!$IB115))</f>
        <v/>
      </c>
      <c r="F115" s="81" t="str">
        <f>IF(Fund_Returns!F115="","",(1+Fund_Returns!F115)/(1+Fund_Returns!$IB115))</f>
        <v/>
      </c>
      <c r="G115" s="81" t="str">
        <f>IF(Fund_Returns!G115="","",(1+Fund_Returns!G115)/(1+Fund_Returns!$IB115))</f>
        <v/>
      </c>
      <c r="H115" s="81" t="str">
        <f>IF(Fund_Returns!H115="","",(1+Fund_Returns!H115)/(1+Fund_Returns!$IB115))</f>
        <v/>
      </c>
      <c r="I115" s="81" t="str">
        <f>IF(Fund_Returns!I115="","",(1+Fund_Returns!I115)/(1+Fund_Returns!$IB115))</f>
        <v/>
      </c>
      <c r="J115" s="81">
        <f>IF(Fund_Returns!J115="","",(1+Fund_Returns!J115)/(1+Fund_Returns!$IB115))</f>
        <v>0.99055329999999997</v>
      </c>
      <c r="K115" s="81">
        <f>IF(Fund_Returns!K115="","",(1+Fund_Returns!K115)/(1+Fund_Returns!$IB115))</f>
        <v>0.99295869999999997</v>
      </c>
      <c r="L115" s="81">
        <f>IF(Fund_Returns!L115="","",(1+Fund_Returns!L115)/(1+Fund_Returns!$IB115))</f>
        <v>0.96889389999999997</v>
      </c>
      <c r="M115" s="81" t="str">
        <f>IF(Fund_Returns!M115="","",(1+Fund_Returns!M115)/(1+Fund_Returns!$IB115))</f>
        <v/>
      </c>
      <c r="N115" s="81">
        <f>IF(Fund_Returns!N115="","",(1+Fund_Returns!N115)/(1+Fund_Returns!$IB115))</f>
        <v>1.0095383</v>
      </c>
      <c r="O115" s="81" t="str">
        <f>IF(Fund_Returns!O115="","",(1+Fund_Returns!O115)/(1+Fund_Returns!$IB115))</f>
        <v/>
      </c>
      <c r="P115" s="81" t="str">
        <f>IF(Fund_Returns!P115="","",(1+Fund_Returns!P115)/(1+Fund_Returns!$IB115))</f>
        <v/>
      </c>
      <c r="Q115" s="81" t="str">
        <f>IF(Fund_Returns!Q115="","",(1+Fund_Returns!Q115)/(1+Fund_Returns!$IB115))</f>
        <v/>
      </c>
      <c r="R115" s="81">
        <f>IF(Fund_Returns!R115="","",(1+Fund_Returns!R115)/(1+Fund_Returns!$IB115))</f>
        <v>0.99933419999999995</v>
      </c>
      <c r="S115" s="81">
        <f>IF(Fund_Returns!S115="","",(1+Fund_Returns!S115)/(1+Fund_Returns!$IB115))</f>
        <v>0.9694484999523415</v>
      </c>
    </row>
    <row r="116" spans="1:19" x14ac:dyDescent="0.25">
      <c r="A116" s="82">
        <v>40025</v>
      </c>
      <c r="B116" s="81" t="str">
        <f>IF(Fund_Returns!B116="","",(1+Fund_Returns!B116)/(1+Fund_Returns!$IB116))</f>
        <v/>
      </c>
      <c r="C116" s="81" t="str">
        <f>IF(Fund_Returns!C116="","",(1+Fund_Returns!C116)/(1+Fund_Returns!$IB116))</f>
        <v/>
      </c>
      <c r="D116" s="81" t="str">
        <f>IF(Fund_Returns!D116="","",(1+Fund_Returns!D116)/(1+Fund_Returns!$IB116))</f>
        <v/>
      </c>
      <c r="E116" s="81" t="str">
        <f>IF(Fund_Returns!E116="","",(1+Fund_Returns!E116)/(1+Fund_Returns!$IB116))</f>
        <v/>
      </c>
      <c r="F116" s="81" t="str">
        <f>IF(Fund_Returns!F116="","",(1+Fund_Returns!F116)/(1+Fund_Returns!$IB116))</f>
        <v/>
      </c>
      <c r="G116" s="81" t="str">
        <f>IF(Fund_Returns!G116="","",(1+Fund_Returns!G116)/(1+Fund_Returns!$IB116))</f>
        <v/>
      </c>
      <c r="H116" s="81" t="str">
        <f>IF(Fund_Returns!H116="","",(1+Fund_Returns!H116)/(1+Fund_Returns!$IB116))</f>
        <v/>
      </c>
      <c r="I116" s="81" t="str">
        <f>IF(Fund_Returns!I116="","",(1+Fund_Returns!I116)/(1+Fund_Returns!$IB116))</f>
        <v/>
      </c>
      <c r="J116" s="81">
        <f>IF(Fund_Returns!J116="","",(1+Fund_Returns!J116)/(1+Fund_Returns!$IB116))</f>
        <v>1.0746407</v>
      </c>
      <c r="K116" s="81">
        <f>IF(Fund_Returns!K116="","",(1+Fund_Returns!K116)/(1+Fund_Returns!$IB116))</f>
        <v>1.0492440999999999</v>
      </c>
      <c r="L116" s="81">
        <f>IF(Fund_Returns!L116="","",(1+Fund_Returns!L116)/(1+Fund_Returns!$IB116))</f>
        <v>1.1007028000000001</v>
      </c>
      <c r="M116" s="81" t="str">
        <f>IF(Fund_Returns!M116="","",(1+Fund_Returns!M116)/(1+Fund_Returns!$IB116))</f>
        <v/>
      </c>
      <c r="N116" s="81">
        <f>IF(Fund_Returns!N116="","",(1+Fund_Returns!N116)/(1+Fund_Returns!$IB116))</f>
        <v>1.0800498999999999</v>
      </c>
      <c r="O116" s="81" t="str">
        <f>IF(Fund_Returns!O116="","",(1+Fund_Returns!O116)/(1+Fund_Returns!$IB116))</f>
        <v/>
      </c>
      <c r="P116" s="81" t="str">
        <f>IF(Fund_Returns!P116="","",(1+Fund_Returns!P116)/(1+Fund_Returns!$IB116))</f>
        <v/>
      </c>
      <c r="Q116" s="81" t="str">
        <f>IF(Fund_Returns!Q116="","",(1+Fund_Returns!Q116)/(1+Fund_Returns!$IB116))</f>
        <v/>
      </c>
      <c r="R116" s="81">
        <f>IF(Fund_Returns!R116="","",(1+Fund_Returns!R116)/(1+Fund_Returns!$IB116))</f>
        <v>1.0810601</v>
      </c>
      <c r="S116" s="81">
        <f>IF(Fund_Returns!S116="","",(1+Fund_Returns!S116)/(1+Fund_Returns!$IB116))</f>
        <v>1.1010021993467973</v>
      </c>
    </row>
    <row r="117" spans="1:19" x14ac:dyDescent="0.25">
      <c r="A117" s="82">
        <v>40056</v>
      </c>
      <c r="B117" s="81" t="str">
        <f>IF(Fund_Returns!B117="","",(1+Fund_Returns!B117)/(1+Fund_Returns!$IB117))</f>
        <v/>
      </c>
      <c r="C117" s="81" t="str">
        <f>IF(Fund_Returns!C117="","",(1+Fund_Returns!C117)/(1+Fund_Returns!$IB117))</f>
        <v/>
      </c>
      <c r="D117" s="81" t="str">
        <f>IF(Fund_Returns!D117="","",(1+Fund_Returns!D117)/(1+Fund_Returns!$IB117))</f>
        <v/>
      </c>
      <c r="E117" s="81" t="str">
        <f>IF(Fund_Returns!E117="","",(1+Fund_Returns!E117)/(1+Fund_Returns!$IB117))</f>
        <v/>
      </c>
      <c r="F117" s="81" t="str">
        <f>IF(Fund_Returns!F117="","",(1+Fund_Returns!F117)/(1+Fund_Returns!$IB117))</f>
        <v/>
      </c>
      <c r="G117" s="81" t="str">
        <f>IF(Fund_Returns!G117="","",(1+Fund_Returns!G117)/(1+Fund_Returns!$IB117))</f>
        <v/>
      </c>
      <c r="H117" s="81" t="str">
        <f>IF(Fund_Returns!H117="","",(1+Fund_Returns!H117)/(1+Fund_Returns!$IB117))</f>
        <v/>
      </c>
      <c r="I117" s="81" t="str">
        <f>IF(Fund_Returns!I117="","",(1+Fund_Returns!I117)/(1+Fund_Returns!$IB117))</f>
        <v/>
      </c>
      <c r="J117" s="81">
        <f>IF(Fund_Returns!J117="","",(1+Fund_Returns!J117)/(1+Fund_Returns!$IB117))</f>
        <v>1.0450796</v>
      </c>
      <c r="K117" s="81">
        <f>IF(Fund_Returns!K117="","",(1+Fund_Returns!K117)/(1+Fund_Returns!$IB117))</f>
        <v>1.0316835</v>
      </c>
      <c r="L117" s="81">
        <f>IF(Fund_Returns!L117="","",(1+Fund_Returns!L117)/(1+Fund_Returns!$IB117))</f>
        <v>1.0408907000000001</v>
      </c>
      <c r="M117" s="81" t="str">
        <f>IF(Fund_Returns!M117="","",(1+Fund_Returns!M117)/(1+Fund_Returns!$IB117))</f>
        <v/>
      </c>
      <c r="N117" s="81">
        <f>IF(Fund_Returns!N117="","",(1+Fund_Returns!N117)/(1+Fund_Returns!$IB117))</f>
        <v>1.0404654</v>
      </c>
      <c r="O117" s="81" t="str">
        <f>IF(Fund_Returns!O117="","",(1+Fund_Returns!O117)/(1+Fund_Returns!$IB117))</f>
        <v/>
      </c>
      <c r="P117" s="81" t="str">
        <f>IF(Fund_Returns!P117="","",(1+Fund_Returns!P117)/(1+Fund_Returns!$IB117))</f>
        <v/>
      </c>
      <c r="Q117" s="81" t="str">
        <f>IF(Fund_Returns!Q117="","",(1+Fund_Returns!Q117)/(1+Fund_Returns!$IB117))</f>
        <v/>
      </c>
      <c r="R117" s="81">
        <f>IF(Fund_Returns!R117="","",(1+Fund_Returns!R117)/(1+Fund_Returns!$IB117))</f>
        <v>1.0337932999999999</v>
      </c>
      <c r="S117" s="81">
        <f>IF(Fund_Returns!S117="","",(1+Fund_Returns!S117)/(1+Fund_Returns!$IB117))</f>
        <v>1.0319996185607845</v>
      </c>
    </row>
    <row r="118" spans="1:19" x14ac:dyDescent="0.25">
      <c r="A118" s="82">
        <v>40086</v>
      </c>
      <c r="B118" s="81" t="str">
        <f>IF(Fund_Returns!B118="","",(1+Fund_Returns!B118)/(1+Fund_Returns!$IB118))</f>
        <v/>
      </c>
      <c r="C118" s="81" t="str">
        <f>IF(Fund_Returns!C118="","",(1+Fund_Returns!C118)/(1+Fund_Returns!$IB118))</f>
        <v/>
      </c>
      <c r="D118" s="81" t="str">
        <f>IF(Fund_Returns!D118="","",(1+Fund_Returns!D118)/(1+Fund_Returns!$IB118))</f>
        <v/>
      </c>
      <c r="E118" s="81" t="str">
        <f>IF(Fund_Returns!E118="","",(1+Fund_Returns!E118)/(1+Fund_Returns!$IB118))</f>
        <v/>
      </c>
      <c r="F118" s="81" t="str">
        <f>IF(Fund_Returns!F118="","",(1+Fund_Returns!F118)/(1+Fund_Returns!$IB118))</f>
        <v/>
      </c>
      <c r="G118" s="81" t="str">
        <f>IF(Fund_Returns!G118="","",(1+Fund_Returns!G118)/(1+Fund_Returns!$IB118))</f>
        <v/>
      </c>
      <c r="H118" s="81" t="str">
        <f>IF(Fund_Returns!H118="","",(1+Fund_Returns!H118)/(1+Fund_Returns!$IB118))</f>
        <v/>
      </c>
      <c r="I118" s="81" t="str">
        <f>IF(Fund_Returns!I118="","",(1+Fund_Returns!I118)/(1+Fund_Returns!$IB118))</f>
        <v/>
      </c>
      <c r="J118" s="81">
        <f>IF(Fund_Returns!J118="","",(1+Fund_Returns!J118)/(1+Fund_Returns!$IB118))</f>
        <v>1.0179178</v>
      </c>
      <c r="K118" s="81">
        <f>IF(Fund_Returns!K118="","",(1+Fund_Returns!K118)/(1+Fund_Returns!$IB118))</f>
        <v>1.0068737999999999</v>
      </c>
      <c r="L118" s="81">
        <f>IF(Fund_Returns!L118="","",(1+Fund_Returns!L118)/(1+Fund_Returns!$IB118))</f>
        <v>0.99974240000000003</v>
      </c>
      <c r="M118" s="81" t="str">
        <f>IF(Fund_Returns!M118="","",(1+Fund_Returns!M118)/(1+Fund_Returns!$IB118))</f>
        <v/>
      </c>
      <c r="N118" s="81">
        <f>IF(Fund_Returns!N118="","",(1+Fund_Returns!N118)/(1+Fund_Returns!$IB118))</f>
        <v>1.0183724999999999</v>
      </c>
      <c r="O118" s="81" t="str">
        <f>IF(Fund_Returns!O118="","",(1+Fund_Returns!O118)/(1+Fund_Returns!$IB118))</f>
        <v/>
      </c>
      <c r="P118" s="81" t="str">
        <f>IF(Fund_Returns!P118="","",(1+Fund_Returns!P118)/(1+Fund_Returns!$IB118))</f>
        <v/>
      </c>
      <c r="Q118" s="81" t="str">
        <f>IF(Fund_Returns!Q118="","",(1+Fund_Returns!Q118)/(1+Fund_Returns!$IB118))</f>
        <v/>
      </c>
      <c r="R118" s="81">
        <f>IF(Fund_Returns!R118="","",(1+Fund_Returns!R118)/(1+Fund_Returns!$IB118))</f>
        <v>1.008346</v>
      </c>
      <c r="S118" s="81">
        <f>IF(Fund_Returns!S118="","",(1+Fund_Returns!S118)/(1+Fund_Returns!$IB118))</f>
        <v>1.002485157838032</v>
      </c>
    </row>
    <row r="119" spans="1:19" x14ac:dyDescent="0.25">
      <c r="A119" s="82">
        <v>40117</v>
      </c>
      <c r="B119" s="81" t="str">
        <f>IF(Fund_Returns!B119="","",(1+Fund_Returns!B119)/(1+Fund_Returns!$IB119))</f>
        <v/>
      </c>
      <c r="C119" s="81" t="str">
        <f>IF(Fund_Returns!C119="","",(1+Fund_Returns!C119)/(1+Fund_Returns!$IB119))</f>
        <v/>
      </c>
      <c r="D119" s="81" t="str">
        <f>IF(Fund_Returns!D119="","",(1+Fund_Returns!D119)/(1+Fund_Returns!$IB119))</f>
        <v/>
      </c>
      <c r="E119" s="81" t="str">
        <f>IF(Fund_Returns!E119="","",(1+Fund_Returns!E119)/(1+Fund_Returns!$IB119))</f>
        <v/>
      </c>
      <c r="F119" s="81" t="str">
        <f>IF(Fund_Returns!F119="","",(1+Fund_Returns!F119)/(1+Fund_Returns!$IB119))</f>
        <v/>
      </c>
      <c r="G119" s="81" t="str">
        <f>IF(Fund_Returns!G119="","",(1+Fund_Returns!G119)/(1+Fund_Returns!$IB119))</f>
        <v/>
      </c>
      <c r="H119" s="81" t="str">
        <f>IF(Fund_Returns!H119="","",(1+Fund_Returns!H119)/(1+Fund_Returns!$IB119))</f>
        <v/>
      </c>
      <c r="I119" s="81" t="str">
        <f>IF(Fund_Returns!I119="","",(1+Fund_Returns!I119)/(1+Fund_Returns!$IB119))</f>
        <v/>
      </c>
      <c r="J119" s="81">
        <f>IF(Fund_Returns!J119="","",(1+Fund_Returns!J119)/(1+Fund_Returns!$IB119))</f>
        <v>1.04304</v>
      </c>
      <c r="K119" s="81">
        <f>IF(Fund_Returns!K119="","",(1+Fund_Returns!K119)/(1+Fund_Returns!$IB119))</f>
        <v>1.0520727000000001</v>
      </c>
      <c r="L119" s="81">
        <f>IF(Fund_Returns!L119="","",(1+Fund_Returns!L119)/(1+Fund_Returns!$IB119))</f>
        <v>1.0521308</v>
      </c>
      <c r="M119" s="81" t="str">
        <f>IF(Fund_Returns!M119="","",(1+Fund_Returns!M119)/(1+Fund_Returns!$IB119))</f>
        <v/>
      </c>
      <c r="N119" s="81">
        <f>IF(Fund_Returns!N119="","",(1+Fund_Returns!N119)/(1+Fund_Returns!$IB119))</f>
        <v>1.0419854</v>
      </c>
      <c r="O119" s="81" t="str">
        <f>IF(Fund_Returns!O119="","",(1+Fund_Returns!O119)/(1+Fund_Returns!$IB119))</f>
        <v/>
      </c>
      <c r="P119" s="81" t="str">
        <f>IF(Fund_Returns!P119="","",(1+Fund_Returns!P119)/(1+Fund_Returns!$IB119))</f>
        <v/>
      </c>
      <c r="Q119" s="81" t="str">
        <f>IF(Fund_Returns!Q119="","",(1+Fund_Returns!Q119)/(1+Fund_Returns!$IB119))</f>
        <v/>
      </c>
      <c r="R119" s="81">
        <f>IF(Fund_Returns!R119="","",(1+Fund_Returns!R119)/(1+Fund_Returns!$IB119))</f>
        <v>1.0475247000000001</v>
      </c>
      <c r="S119" s="81">
        <f>IF(Fund_Returns!S119="","",(1+Fund_Returns!S119)/(1+Fund_Returns!$IB119))</f>
        <v>1.0601665817730737</v>
      </c>
    </row>
    <row r="120" spans="1:19" x14ac:dyDescent="0.25">
      <c r="A120" s="82">
        <v>40147</v>
      </c>
      <c r="B120" s="81" t="str">
        <f>IF(Fund_Returns!B120="","",(1+Fund_Returns!B120)/(1+Fund_Returns!$IB120))</f>
        <v/>
      </c>
      <c r="C120" s="81" t="str">
        <f>IF(Fund_Returns!C120="","",(1+Fund_Returns!C120)/(1+Fund_Returns!$IB120))</f>
        <v/>
      </c>
      <c r="D120" s="81" t="str">
        <f>IF(Fund_Returns!D120="","",(1+Fund_Returns!D120)/(1+Fund_Returns!$IB120))</f>
        <v/>
      </c>
      <c r="E120" s="81" t="str">
        <f>IF(Fund_Returns!E120="","",(1+Fund_Returns!E120)/(1+Fund_Returns!$IB120))</f>
        <v/>
      </c>
      <c r="F120" s="81" t="str">
        <f>IF(Fund_Returns!F120="","",(1+Fund_Returns!F120)/(1+Fund_Returns!$IB120))</f>
        <v/>
      </c>
      <c r="G120" s="81" t="str">
        <f>IF(Fund_Returns!G120="","",(1+Fund_Returns!G120)/(1+Fund_Returns!$IB120))</f>
        <v/>
      </c>
      <c r="H120" s="81" t="str">
        <f>IF(Fund_Returns!H120="","",(1+Fund_Returns!H120)/(1+Fund_Returns!$IB120))</f>
        <v/>
      </c>
      <c r="I120" s="81" t="str">
        <f>IF(Fund_Returns!I120="","",(1+Fund_Returns!I120)/(1+Fund_Returns!$IB120))</f>
        <v/>
      </c>
      <c r="J120" s="81">
        <f>IF(Fund_Returns!J120="","",(1+Fund_Returns!J120)/(1+Fund_Returns!$IB120))</f>
        <v>1.0007415</v>
      </c>
      <c r="K120" s="81">
        <f>IF(Fund_Returns!K120="","",(1+Fund_Returns!K120)/(1+Fund_Returns!$IB120))</f>
        <v>0.99077930000000003</v>
      </c>
      <c r="L120" s="81">
        <f>IF(Fund_Returns!L120="","",(1+Fund_Returns!L120)/(1+Fund_Returns!$IB120))</f>
        <v>1.0283667999999999</v>
      </c>
      <c r="M120" s="81" t="str">
        <f>IF(Fund_Returns!M120="","",(1+Fund_Returns!M120)/(1+Fund_Returns!$IB120))</f>
        <v/>
      </c>
      <c r="N120" s="81">
        <f>IF(Fund_Returns!N120="","",(1+Fund_Returns!N120)/(1+Fund_Returns!$IB120))</f>
        <v>0.99123969999999995</v>
      </c>
      <c r="O120" s="81" t="str">
        <f>IF(Fund_Returns!O120="","",(1+Fund_Returns!O120)/(1+Fund_Returns!$IB120))</f>
        <v/>
      </c>
      <c r="P120" s="81" t="str">
        <f>IF(Fund_Returns!P120="","",(1+Fund_Returns!P120)/(1+Fund_Returns!$IB120))</f>
        <v/>
      </c>
      <c r="Q120" s="81" t="str">
        <f>IF(Fund_Returns!Q120="","",(1+Fund_Returns!Q120)/(1+Fund_Returns!$IB120))</f>
        <v/>
      </c>
      <c r="R120" s="81">
        <f>IF(Fund_Returns!R120="","",(1+Fund_Returns!R120)/(1+Fund_Returns!$IB120))</f>
        <v>0.9831299</v>
      </c>
      <c r="S120" s="81">
        <f>IF(Fund_Returns!S120="","",(1+Fund_Returns!S120)/(1+Fund_Returns!$IB120))</f>
        <v>1.0213085259723869</v>
      </c>
    </row>
    <row r="121" spans="1:19" x14ac:dyDescent="0.25">
      <c r="A121" s="82">
        <v>40178</v>
      </c>
      <c r="B121" s="81" t="str">
        <f>IF(Fund_Returns!B121="","",(1+Fund_Returns!B121)/(1+Fund_Returns!$IB121))</f>
        <v/>
      </c>
      <c r="C121" s="81" t="str">
        <f>IF(Fund_Returns!C121="","",(1+Fund_Returns!C121)/(1+Fund_Returns!$IB121))</f>
        <v/>
      </c>
      <c r="D121" s="81" t="str">
        <f>IF(Fund_Returns!D121="","",(1+Fund_Returns!D121)/(1+Fund_Returns!$IB121))</f>
        <v/>
      </c>
      <c r="E121" s="81" t="str">
        <f>IF(Fund_Returns!E121="","",(1+Fund_Returns!E121)/(1+Fund_Returns!$IB121))</f>
        <v/>
      </c>
      <c r="F121" s="81" t="str">
        <f>IF(Fund_Returns!F121="","",(1+Fund_Returns!F121)/(1+Fund_Returns!$IB121))</f>
        <v/>
      </c>
      <c r="G121" s="81" t="str">
        <f>IF(Fund_Returns!G121="","",(1+Fund_Returns!G121)/(1+Fund_Returns!$IB121))</f>
        <v/>
      </c>
      <c r="H121" s="81" t="str">
        <f>IF(Fund_Returns!H121="","",(1+Fund_Returns!H121)/(1+Fund_Returns!$IB121))</f>
        <v/>
      </c>
      <c r="I121" s="81" t="str">
        <f>IF(Fund_Returns!I121="","",(1+Fund_Returns!I121)/(1+Fund_Returns!$IB121))</f>
        <v/>
      </c>
      <c r="J121" s="81">
        <f>IF(Fund_Returns!J121="","",(1+Fund_Returns!J121)/(1+Fund_Returns!$IB121))</f>
        <v>1.0316268</v>
      </c>
      <c r="K121" s="81">
        <f>IF(Fund_Returns!K121="","",(1+Fund_Returns!K121)/(1+Fund_Returns!$IB121))</f>
        <v>1.0297160000000001</v>
      </c>
      <c r="L121" s="81">
        <f>IF(Fund_Returns!L121="","",(1+Fund_Returns!L121)/(1+Fund_Returns!$IB121))</f>
        <v>1.0293646000000001</v>
      </c>
      <c r="M121" s="81" t="str">
        <f>IF(Fund_Returns!M121="","",(1+Fund_Returns!M121)/(1+Fund_Returns!$IB121))</f>
        <v/>
      </c>
      <c r="N121" s="81">
        <f>IF(Fund_Returns!N121="","",(1+Fund_Returns!N121)/(1+Fund_Returns!$IB121))</f>
        <v>1.0317689999999999</v>
      </c>
      <c r="O121" s="81" t="str">
        <f>IF(Fund_Returns!O121="","",(1+Fund_Returns!O121)/(1+Fund_Returns!$IB121))</f>
        <v/>
      </c>
      <c r="P121" s="81" t="str">
        <f>IF(Fund_Returns!P121="","",(1+Fund_Returns!P121)/(1+Fund_Returns!$IB121))</f>
        <v/>
      </c>
      <c r="Q121" s="81" t="str">
        <f>IF(Fund_Returns!Q121="","",(1+Fund_Returns!Q121)/(1+Fund_Returns!$IB121))</f>
        <v/>
      </c>
      <c r="R121" s="81">
        <f>IF(Fund_Returns!R121="","",(1+Fund_Returns!R121)/(1+Fund_Returns!$IB121))</f>
        <v>1.0277543</v>
      </c>
      <c r="S121" s="81">
        <f>IF(Fund_Returns!S121="","",(1+Fund_Returns!S121)/(1+Fund_Returns!$IB121))</f>
        <v>1.0292347908762041</v>
      </c>
    </row>
    <row r="122" spans="1:19" x14ac:dyDescent="0.25">
      <c r="A122" s="82">
        <v>40209</v>
      </c>
      <c r="B122" s="81" t="str">
        <f>IF(Fund_Returns!B122="","",(1+Fund_Returns!B122)/(1+Fund_Returns!$IB122))</f>
        <v/>
      </c>
      <c r="C122" s="81" t="str">
        <f>IF(Fund_Returns!C122="","",(1+Fund_Returns!C122)/(1+Fund_Returns!$IB122))</f>
        <v/>
      </c>
      <c r="D122" s="81" t="str">
        <f>IF(Fund_Returns!D122="","",(1+Fund_Returns!D122)/(1+Fund_Returns!$IB122))</f>
        <v/>
      </c>
      <c r="E122" s="81" t="str">
        <f>IF(Fund_Returns!E122="","",(1+Fund_Returns!E122)/(1+Fund_Returns!$IB122))</f>
        <v/>
      </c>
      <c r="F122" s="81" t="str">
        <f>IF(Fund_Returns!F122="","",(1+Fund_Returns!F122)/(1+Fund_Returns!$IB122))</f>
        <v/>
      </c>
      <c r="G122" s="81" t="str">
        <f>IF(Fund_Returns!G122="","",(1+Fund_Returns!G122)/(1+Fund_Returns!$IB122))</f>
        <v/>
      </c>
      <c r="H122" s="81" t="str">
        <f>IF(Fund_Returns!H122="","",(1+Fund_Returns!H122)/(1+Fund_Returns!$IB122))</f>
        <v/>
      </c>
      <c r="I122" s="81" t="str">
        <f>IF(Fund_Returns!I122="","",(1+Fund_Returns!I122)/(1+Fund_Returns!$IB122))</f>
        <v/>
      </c>
      <c r="J122" s="81">
        <f>IF(Fund_Returns!J122="","",(1+Fund_Returns!J122)/(1+Fund_Returns!$IB122))</f>
        <v>0.98340450000000001</v>
      </c>
      <c r="K122" s="81">
        <f>IF(Fund_Returns!K122="","",(1+Fund_Returns!K122)/(1+Fund_Returns!$IB122))</f>
        <v>0.98426659999999999</v>
      </c>
      <c r="L122" s="81">
        <f>IF(Fund_Returns!L122="","",(1+Fund_Returns!L122)/(1+Fund_Returns!$IB122))</f>
        <v>0.96532229999999997</v>
      </c>
      <c r="M122" s="81" t="str">
        <f>IF(Fund_Returns!M122="","",(1+Fund_Returns!M122)/(1+Fund_Returns!$IB122))</f>
        <v/>
      </c>
      <c r="N122" s="81">
        <f>IF(Fund_Returns!N122="","",(1+Fund_Returns!N122)/(1+Fund_Returns!$IB122))</f>
        <v>0.98616959999999998</v>
      </c>
      <c r="O122" s="81" t="str">
        <f>IF(Fund_Returns!O122="","",(1+Fund_Returns!O122)/(1+Fund_Returns!$IB122))</f>
        <v/>
      </c>
      <c r="P122" s="81" t="str">
        <f>IF(Fund_Returns!P122="","",(1+Fund_Returns!P122)/(1+Fund_Returns!$IB122))</f>
        <v/>
      </c>
      <c r="Q122" s="81" t="str">
        <f>IF(Fund_Returns!Q122="","",(1+Fund_Returns!Q122)/(1+Fund_Returns!$IB122))</f>
        <v/>
      </c>
      <c r="R122" s="81">
        <f>IF(Fund_Returns!R122="","",(1+Fund_Returns!R122)/(1+Fund_Returns!$IB122))</f>
        <v>0.97704279999999999</v>
      </c>
      <c r="S122" s="81">
        <f>IF(Fund_Returns!S122="","",(1+Fund_Returns!S122)/(1+Fund_Returns!$IB122))</f>
        <v>0.96496065705706091</v>
      </c>
    </row>
    <row r="123" spans="1:19" x14ac:dyDescent="0.25">
      <c r="A123" s="82">
        <v>40237</v>
      </c>
      <c r="B123" s="81" t="str">
        <f>IF(Fund_Returns!B123="","",(1+Fund_Returns!B123)/(1+Fund_Returns!$IB123))</f>
        <v/>
      </c>
      <c r="C123" s="81" t="str">
        <f>IF(Fund_Returns!C123="","",(1+Fund_Returns!C123)/(1+Fund_Returns!$IB123))</f>
        <v/>
      </c>
      <c r="D123" s="81" t="str">
        <f>IF(Fund_Returns!D123="","",(1+Fund_Returns!D123)/(1+Fund_Returns!$IB123))</f>
        <v/>
      </c>
      <c r="E123" s="81" t="str">
        <f>IF(Fund_Returns!E123="","",(1+Fund_Returns!E123)/(1+Fund_Returns!$IB123))</f>
        <v/>
      </c>
      <c r="F123" s="81" t="str">
        <f>IF(Fund_Returns!F123="","",(1+Fund_Returns!F123)/(1+Fund_Returns!$IB123))</f>
        <v/>
      </c>
      <c r="G123" s="81" t="str">
        <f>IF(Fund_Returns!G123="","",(1+Fund_Returns!G123)/(1+Fund_Returns!$IB123))</f>
        <v/>
      </c>
      <c r="H123" s="81" t="str">
        <f>IF(Fund_Returns!H123="","",(1+Fund_Returns!H123)/(1+Fund_Returns!$IB123))</f>
        <v/>
      </c>
      <c r="I123" s="81" t="str">
        <f>IF(Fund_Returns!I123="","",(1+Fund_Returns!I123)/(1+Fund_Returns!$IB123))</f>
        <v/>
      </c>
      <c r="J123" s="81">
        <f>IF(Fund_Returns!J123="","",(1+Fund_Returns!J123)/(1+Fund_Returns!$IB123))</f>
        <v>1.0042294</v>
      </c>
      <c r="K123" s="81">
        <f>IF(Fund_Returns!K123="","",(1+Fund_Returns!K123)/(1+Fund_Returns!$IB123))</f>
        <v>1.004264</v>
      </c>
      <c r="L123" s="81">
        <f>IF(Fund_Returns!L123="","",(1+Fund_Returns!L123)/(1+Fund_Returns!$IB123))</f>
        <v>1.0066602</v>
      </c>
      <c r="M123" s="81" t="str">
        <f>IF(Fund_Returns!M123="","",(1+Fund_Returns!M123)/(1+Fund_Returns!$IB123))</f>
        <v/>
      </c>
      <c r="N123" s="81">
        <f>IF(Fund_Returns!N123="","",(1+Fund_Returns!N123)/(1+Fund_Returns!$IB123))</f>
        <v>1.0162792</v>
      </c>
      <c r="O123" s="81" t="str">
        <f>IF(Fund_Returns!O123="","",(1+Fund_Returns!O123)/(1+Fund_Returns!$IB123))</f>
        <v/>
      </c>
      <c r="P123" s="81" t="str">
        <f>IF(Fund_Returns!P123="","",(1+Fund_Returns!P123)/(1+Fund_Returns!$IB123))</f>
        <v/>
      </c>
      <c r="Q123" s="81" t="str">
        <f>IF(Fund_Returns!Q123="","",(1+Fund_Returns!Q123)/(1+Fund_Returns!$IB123))</f>
        <v/>
      </c>
      <c r="R123" s="81">
        <f>IF(Fund_Returns!R123="","",(1+Fund_Returns!R123)/(1+Fund_Returns!$IB123))</f>
        <v>1.014208</v>
      </c>
      <c r="S123" s="81">
        <f>IF(Fund_Returns!S123="","",(1+Fund_Returns!S123)/(1+Fund_Returns!$IB123))</f>
        <v>1.0037311071060933</v>
      </c>
    </row>
    <row r="124" spans="1:19" x14ac:dyDescent="0.25">
      <c r="A124" s="82">
        <v>40268</v>
      </c>
      <c r="B124" s="81" t="str">
        <f>IF(Fund_Returns!B124="","",(1+Fund_Returns!B124)/(1+Fund_Returns!$IB124))</f>
        <v/>
      </c>
      <c r="C124" s="81" t="str">
        <f>IF(Fund_Returns!C124="","",(1+Fund_Returns!C124)/(1+Fund_Returns!$IB124))</f>
        <v/>
      </c>
      <c r="D124" s="81" t="str">
        <f>IF(Fund_Returns!D124="","",(1+Fund_Returns!D124)/(1+Fund_Returns!$IB124))</f>
        <v/>
      </c>
      <c r="E124" s="81" t="str">
        <f>IF(Fund_Returns!E124="","",(1+Fund_Returns!E124)/(1+Fund_Returns!$IB124))</f>
        <v/>
      </c>
      <c r="F124" s="81" t="str">
        <f>IF(Fund_Returns!F124="","",(1+Fund_Returns!F124)/(1+Fund_Returns!$IB124))</f>
        <v/>
      </c>
      <c r="G124" s="81" t="str">
        <f>IF(Fund_Returns!G124="","",(1+Fund_Returns!G124)/(1+Fund_Returns!$IB124))</f>
        <v/>
      </c>
      <c r="H124" s="81" t="str">
        <f>IF(Fund_Returns!H124="","",(1+Fund_Returns!H124)/(1+Fund_Returns!$IB124))</f>
        <v/>
      </c>
      <c r="I124" s="81" t="str">
        <f>IF(Fund_Returns!I124="","",(1+Fund_Returns!I124)/(1+Fund_Returns!$IB124))</f>
        <v/>
      </c>
      <c r="J124" s="81">
        <f>IF(Fund_Returns!J124="","",(1+Fund_Returns!J124)/(1+Fund_Returns!$IB124))</f>
        <v>1.0615303</v>
      </c>
      <c r="K124" s="81">
        <f>IF(Fund_Returns!K124="","",(1+Fund_Returns!K124)/(1+Fund_Returns!$IB124))</f>
        <v>1.0488672000000001</v>
      </c>
      <c r="L124" s="81">
        <f>IF(Fund_Returns!L124="","",(1+Fund_Returns!L124)/(1+Fund_Returns!$IB124))</f>
        <v>1.0676456000000001</v>
      </c>
      <c r="M124" s="81" t="str">
        <f>IF(Fund_Returns!M124="","",(1+Fund_Returns!M124)/(1+Fund_Returns!$IB124))</f>
        <v/>
      </c>
      <c r="N124" s="81">
        <f>IF(Fund_Returns!N124="","",(1+Fund_Returns!N124)/(1+Fund_Returns!$IB124))</f>
        <v>1.0630891</v>
      </c>
      <c r="O124" s="81" t="str">
        <f>IF(Fund_Returns!O124="","",(1+Fund_Returns!O124)/(1+Fund_Returns!$IB124))</f>
        <v/>
      </c>
      <c r="P124" s="81" t="str">
        <f>IF(Fund_Returns!P124="","",(1+Fund_Returns!P124)/(1+Fund_Returns!$IB124))</f>
        <v/>
      </c>
      <c r="Q124" s="81" t="str">
        <f>IF(Fund_Returns!Q124="","",(1+Fund_Returns!Q124)/(1+Fund_Returns!$IB124))</f>
        <v/>
      </c>
      <c r="R124" s="81">
        <f>IF(Fund_Returns!R124="","",(1+Fund_Returns!R124)/(1+Fund_Returns!$IB124))</f>
        <v>1.0543446999999999</v>
      </c>
      <c r="S124" s="81">
        <f>IF(Fund_Returns!S124="","",(1+Fund_Returns!S124)/(1+Fund_Returns!$IB124))</f>
        <v>1.078699232324037</v>
      </c>
    </row>
    <row r="125" spans="1:19" x14ac:dyDescent="0.25">
      <c r="A125" s="82">
        <v>40298</v>
      </c>
      <c r="B125" s="81" t="str">
        <f>IF(Fund_Returns!B125="","",(1+Fund_Returns!B125)/(1+Fund_Returns!$IB125))</f>
        <v/>
      </c>
      <c r="C125" s="81" t="str">
        <f>IF(Fund_Returns!C125="","",(1+Fund_Returns!C125)/(1+Fund_Returns!$IB125))</f>
        <v/>
      </c>
      <c r="D125" s="81" t="str">
        <f>IF(Fund_Returns!D125="","",(1+Fund_Returns!D125)/(1+Fund_Returns!$IB125))</f>
        <v/>
      </c>
      <c r="E125" s="81" t="str">
        <f>IF(Fund_Returns!E125="","",(1+Fund_Returns!E125)/(1+Fund_Returns!$IB125))</f>
        <v/>
      </c>
      <c r="F125" s="81" t="str">
        <f>IF(Fund_Returns!F125="","",(1+Fund_Returns!F125)/(1+Fund_Returns!$IB125))</f>
        <v/>
      </c>
      <c r="G125" s="81" t="str">
        <f>IF(Fund_Returns!G125="","",(1+Fund_Returns!G125)/(1+Fund_Returns!$IB125))</f>
        <v/>
      </c>
      <c r="H125" s="81" t="str">
        <f>IF(Fund_Returns!H125="","",(1+Fund_Returns!H125)/(1+Fund_Returns!$IB125))</f>
        <v/>
      </c>
      <c r="I125" s="81" t="str">
        <f>IF(Fund_Returns!I125="","",(1+Fund_Returns!I125)/(1+Fund_Returns!$IB125))</f>
        <v/>
      </c>
      <c r="J125" s="81">
        <f>IF(Fund_Returns!J125="","",(1+Fund_Returns!J125)/(1+Fund_Returns!$IB125))</f>
        <v>1.0038317999999999</v>
      </c>
      <c r="K125" s="81">
        <f>IF(Fund_Returns!K125="","",(1+Fund_Returns!K125)/(1+Fund_Returns!$IB125))</f>
        <v>0.99896079999999998</v>
      </c>
      <c r="L125" s="81">
        <f>IF(Fund_Returns!L125="","",(1+Fund_Returns!L125)/(1+Fund_Returns!$IB125))</f>
        <v>1.0003413999999999</v>
      </c>
      <c r="M125" s="81" t="str">
        <f>IF(Fund_Returns!M125="","",(1+Fund_Returns!M125)/(1+Fund_Returns!$IB125))</f>
        <v/>
      </c>
      <c r="N125" s="81">
        <f>IF(Fund_Returns!N125="","",(1+Fund_Returns!N125)/(1+Fund_Returns!$IB125))</f>
        <v>1.0049237</v>
      </c>
      <c r="O125" s="81" t="str">
        <f>IF(Fund_Returns!O125="","",(1+Fund_Returns!O125)/(1+Fund_Returns!$IB125))</f>
        <v/>
      </c>
      <c r="P125" s="81" t="str">
        <f>IF(Fund_Returns!P125="","",(1+Fund_Returns!P125)/(1+Fund_Returns!$IB125))</f>
        <v/>
      </c>
      <c r="Q125" s="81" t="str">
        <f>IF(Fund_Returns!Q125="","",(1+Fund_Returns!Q125)/(1+Fund_Returns!$IB125))</f>
        <v/>
      </c>
      <c r="R125" s="81">
        <f>IF(Fund_Returns!R125="","",(1+Fund_Returns!R125)/(1+Fund_Returns!$IB125))</f>
        <v>0.99637140000000002</v>
      </c>
      <c r="S125" s="81">
        <f>IF(Fund_Returns!S125="","",(1+Fund_Returns!S125)/(1+Fund_Returns!$IB125))</f>
        <v>0.99940309712594344</v>
      </c>
    </row>
    <row r="126" spans="1:19" x14ac:dyDescent="0.25">
      <c r="A126" s="82">
        <v>40329</v>
      </c>
      <c r="B126" s="81" t="str">
        <f>IF(Fund_Returns!B126="","",(1+Fund_Returns!B126)/(1+Fund_Returns!$IB126))</f>
        <v/>
      </c>
      <c r="C126" s="81" t="str">
        <f>IF(Fund_Returns!C126="","",(1+Fund_Returns!C126)/(1+Fund_Returns!$IB126))</f>
        <v/>
      </c>
      <c r="D126" s="81" t="str">
        <f>IF(Fund_Returns!D126="","",(1+Fund_Returns!D126)/(1+Fund_Returns!$IB126))</f>
        <v/>
      </c>
      <c r="E126" s="81" t="str">
        <f>IF(Fund_Returns!E126="","",(1+Fund_Returns!E126)/(1+Fund_Returns!$IB126))</f>
        <v/>
      </c>
      <c r="F126" s="81" t="str">
        <f>IF(Fund_Returns!F126="","",(1+Fund_Returns!F126)/(1+Fund_Returns!$IB126))</f>
        <v/>
      </c>
      <c r="G126" s="81" t="str">
        <f>IF(Fund_Returns!G126="","",(1+Fund_Returns!G126)/(1+Fund_Returns!$IB126))</f>
        <v/>
      </c>
      <c r="H126" s="81" t="str">
        <f>IF(Fund_Returns!H126="","",(1+Fund_Returns!H126)/(1+Fund_Returns!$IB126))</f>
        <v/>
      </c>
      <c r="I126" s="81" t="str">
        <f>IF(Fund_Returns!I126="","",(1+Fund_Returns!I126)/(1+Fund_Returns!$IB126))</f>
        <v/>
      </c>
      <c r="J126" s="81">
        <f>IF(Fund_Returns!J126="","",(1+Fund_Returns!J126)/(1+Fund_Returns!$IB126))</f>
        <v>0.9602041</v>
      </c>
      <c r="K126" s="81">
        <f>IF(Fund_Returns!K126="","",(1+Fund_Returns!K126)/(1+Fund_Returns!$IB126))</f>
        <v>0.95317700000000005</v>
      </c>
      <c r="L126" s="81">
        <f>IF(Fund_Returns!L126="","",(1+Fund_Returns!L126)/(1+Fund_Returns!$IB126))</f>
        <v>0.9390482</v>
      </c>
      <c r="M126" s="81" t="str">
        <f>IF(Fund_Returns!M126="","",(1+Fund_Returns!M126)/(1+Fund_Returns!$IB126))</f>
        <v/>
      </c>
      <c r="N126" s="81">
        <f>IF(Fund_Returns!N126="","",(1+Fund_Returns!N126)/(1+Fund_Returns!$IB126))</f>
        <v>0.95995090000000005</v>
      </c>
      <c r="O126" s="81" t="str">
        <f>IF(Fund_Returns!O126="","",(1+Fund_Returns!O126)/(1+Fund_Returns!$IB126))</f>
        <v/>
      </c>
      <c r="P126" s="81" t="str">
        <f>IF(Fund_Returns!P126="","",(1+Fund_Returns!P126)/(1+Fund_Returns!$IB126))</f>
        <v/>
      </c>
      <c r="Q126" s="81" t="str">
        <f>IF(Fund_Returns!Q126="","",(1+Fund_Returns!Q126)/(1+Fund_Returns!$IB126))</f>
        <v/>
      </c>
      <c r="R126" s="81">
        <f>IF(Fund_Returns!R126="","",(1+Fund_Returns!R126)/(1+Fund_Returns!$IB126))</f>
        <v>0.96258980000000005</v>
      </c>
      <c r="S126" s="81">
        <f>IF(Fund_Returns!S126="","",(1+Fund_Returns!S126)/(1+Fund_Returns!$IB126))</f>
        <v>0.94888198585665162</v>
      </c>
    </row>
    <row r="127" spans="1:19" x14ac:dyDescent="0.25">
      <c r="A127" s="82">
        <v>40359</v>
      </c>
      <c r="B127" s="81" t="str">
        <f>IF(Fund_Returns!B127="","",(1+Fund_Returns!B127)/(1+Fund_Returns!$IB127))</f>
        <v/>
      </c>
      <c r="C127" s="81" t="str">
        <f>IF(Fund_Returns!C127="","",(1+Fund_Returns!C127)/(1+Fund_Returns!$IB127))</f>
        <v/>
      </c>
      <c r="D127" s="81" t="str">
        <f>IF(Fund_Returns!D127="","",(1+Fund_Returns!D127)/(1+Fund_Returns!$IB127))</f>
        <v/>
      </c>
      <c r="E127" s="81" t="str">
        <f>IF(Fund_Returns!E127="","",(1+Fund_Returns!E127)/(1+Fund_Returns!$IB127))</f>
        <v/>
      </c>
      <c r="F127" s="81" t="str">
        <f>IF(Fund_Returns!F127="","",(1+Fund_Returns!F127)/(1+Fund_Returns!$IB127))</f>
        <v/>
      </c>
      <c r="G127" s="81" t="str">
        <f>IF(Fund_Returns!G127="","",(1+Fund_Returns!G127)/(1+Fund_Returns!$IB127))</f>
        <v/>
      </c>
      <c r="H127" s="81" t="str">
        <f>IF(Fund_Returns!H127="","",(1+Fund_Returns!H127)/(1+Fund_Returns!$IB127))</f>
        <v/>
      </c>
      <c r="I127" s="81" t="str">
        <f>IF(Fund_Returns!I127="","",(1+Fund_Returns!I127)/(1+Fund_Returns!$IB127))</f>
        <v/>
      </c>
      <c r="J127" s="81">
        <f>IF(Fund_Returns!J127="","",(1+Fund_Returns!J127)/(1+Fund_Returns!$IB127))</f>
        <v>0.98308039999999997</v>
      </c>
      <c r="K127" s="81">
        <f>IF(Fund_Returns!K127="","",(1+Fund_Returns!K127)/(1+Fund_Returns!$IB127))</f>
        <v>0.98593810000000004</v>
      </c>
      <c r="L127" s="81">
        <f>IF(Fund_Returns!L127="","",(1+Fund_Returns!L127)/(1+Fund_Returns!$IB127))</f>
        <v>0.96028179999999996</v>
      </c>
      <c r="M127" s="81" t="str">
        <f>IF(Fund_Returns!M127="","",(1+Fund_Returns!M127)/(1+Fund_Returns!$IB127))</f>
        <v/>
      </c>
      <c r="N127" s="81">
        <f>IF(Fund_Returns!N127="","",(1+Fund_Returns!N127)/(1+Fund_Returns!$IB127))</f>
        <v>0.97451750000000004</v>
      </c>
      <c r="O127" s="81" t="str">
        <f>IF(Fund_Returns!O127="","",(1+Fund_Returns!O127)/(1+Fund_Returns!$IB127))</f>
        <v/>
      </c>
      <c r="P127" s="81" t="str">
        <f>IF(Fund_Returns!P127="","",(1+Fund_Returns!P127)/(1+Fund_Returns!$IB127))</f>
        <v/>
      </c>
      <c r="Q127" s="81" t="str">
        <f>IF(Fund_Returns!Q127="","",(1+Fund_Returns!Q127)/(1+Fund_Returns!$IB127))</f>
        <v/>
      </c>
      <c r="R127" s="81">
        <f>IF(Fund_Returns!R127="","",(1+Fund_Returns!R127)/(1+Fund_Returns!$IB127))</f>
        <v>0.98091899999999999</v>
      </c>
      <c r="S127" s="81">
        <f>IF(Fund_Returns!S127="","",(1+Fund_Returns!S127)/(1+Fund_Returns!$IB127))</f>
        <v>0.96831736493918164</v>
      </c>
    </row>
    <row r="128" spans="1:19" x14ac:dyDescent="0.25">
      <c r="A128" s="82">
        <v>40390</v>
      </c>
      <c r="B128" s="81" t="str">
        <f>IF(Fund_Returns!B128="","",(1+Fund_Returns!B128)/(1+Fund_Returns!$IB128))</f>
        <v/>
      </c>
      <c r="C128" s="81" t="str">
        <f>IF(Fund_Returns!C128="","",(1+Fund_Returns!C128)/(1+Fund_Returns!$IB128))</f>
        <v/>
      </c>
      <c r="D128" s="81" t="str">
        <f>IF(Fund_Returns!D128="","",(1+Fund_Returns!D128)/(1+Fund_Returns!$IB128))</f>
        <v/>
      </c>
      <c r="E128" s="81" t="str">
        <f>IF(Fund_Returns!E128="","",(1+Fund_Returns!E128)/(1+Fund_Returns!$IB128))</f>
        <v/>
      </c>
      <c r="F128" s="81" t="str">
        <f>IF(Fund_Returns!F128="","",(1+Fund_Returns!F128)/(1+Fund_Returns!$IB128))</f>
        <v/>
      </c>
      <c r="G128" s="81" t="str">
        <f>IF(Fund_Returns!G128="","",(1+Fund_Returns!G128)/(1+Fund_Returns!$IB128))</f>
        <v/>
      </c>
      <c r="H128" s="81" t="str">
        <f>IF(Fund_Returns!H128="","",(1+Fund_Returns!H128)/(1+Fund_Returns!$IB128))</f>
        <v/>
      </c>
      <c r="I128" s="81" t="str">
        <f>IF(Fund_Returns!I128="","",(1+Fund_Returns!I128)/(1+Fund_Returns!$IB128))</f>
        <v/>
      </c>
      <c r="J128" s="81">
        <f>IF(Fund_Returns!J128="","",(1+Fund_Returns!J128)/(1+Fund_Returns!$IB128))</f>
        <v>1.0549639</v>
      </c>
      <c r="K128" s="81">
        <f>IF(Fund_Returns!K128="","",(1+Fund_Returns!K128)/(1+Fund_Returns!$IB128))</f>
        <v>1.05759</v>
      </c>
      <c r="L128" s="81">
        <f>IF(Fund_Returns!L128="","",(1+Fund_Returns!L128)/(1+Fund_Returns!$IB128))</f>
        <v>1.0725386000000001</v>
      </c>
      <c r="M128" s="81" t="str">
        <f>IF(Fund_Returns!M128="","",(1+Fund_Returns!M128)/(1+Fund_Returns!$IB128))</f>
        <v/>
      </c>
      <c r="N128" s="81">
        <f>IF(Fund_Returns!N128="","",(1+Fund_Returns!N128)/(1+Fund_Returns!$IB128))</f>
        <v>1.0781890000000001</v>
      </c>
      <c r="O128" s="81" t="str">
        <f>IF(Fund_Returns!O128="","",(1+Fund_Returns!O128)/(1+Fund_Returns!$IB128))</f>
        <v/>
      </c>
      <c r="P128" s="81" t="str">
        <f>IF(Fund_Returns!P128="","",(1+Fund_Returns!P128)/(1+Fund_Returns!$IB128))</f>
        <v/>
      </c>
      <c r="Q128" s="81" t="str">
        <f>IF(Fund_Returns!Q128="","",(1+Fund_Returns!Q128)/(1+Fund_Returns!$IB128))</f>
        <v/>
      </c>
      <c r="R128" s="81">
        <f>IF(Fund_Returns!R128="","",(1+Fund_Returns!R128)/(1+Fund_Returns!$IB128))</f>
        <v>1.0600156000000001</v>
      </c>
      <c r="S128" s="81">
        <f>IF(Fund_Returns!S128="","",(1+Fund_Returns!S128)/(1+Fund_Returns!$IB128))</f>
        <v>1.0804562268803946</v>
      </c>
    </row>
    <row r="129" spans="1:19" x14ac:dyDescent="0.25">
      <c r="A129" s="82">
        <v>40421</v>
      </c>
      <c r="B129" s="81" t="str">
        <f>IF(Fund_Returns!B129="","",(1+Fund_Returns!B129)/(1+Fund_Returns!$IB129))</f>
        <v/>
      </c>
      <c r="C129" s="81" t="str">
        <f>IF(Fund_Returns!C129="","",(1+Fund_Returns!C129)/(1+Fund_Returns!$IB129))</f>
        <v/>
      </c>
      <c r="D129" s="81" t="str">
        <f>IF(Fund_Returns!D129="","",(1+Fund_Returns!D129)/(1+Fund_Returns!$IB129))</f>
        <v/>
      </c>
      <c r="E129" s="81" t="str">
        <f>IF(Fund_Returns!E129="","",(1+Fund_Returns!E129)/(1+Fund_Returns!$IB129))</f>
        <v/>
      </c>
      <c r="F129" s="81" t="str">
        <f>IF(Fund_Returns!F129="","",(1+Fund_Returns!F129)/(1+Fund_Returns!$IB129))</f>
        <v/>
      </c>
      <c r="G129" s="81" t="str">
        <f>IF(Fund_Returns!G129="","",(1+Fund_Returns!G129)/(1+Fund_Returns!$IB129))</f>
        <v/>
      </c>
      <c r="H129" s="81" t="str">
        <f>IF(Fund_Returns!H129="","",(1+Fund_Returns!H129)/(1+Fund_Returns!$IB129))</f>
        <v/>
      </c>
      <c r="I129" s="81" t="str">
        <f>IF(Fund_Returns!I129="","",(1+Fund_Returns!I129)/(1+Fund_Returns!$IB129))</f>
        <v/>
      </c>
      <c r="J129" s="81">
        <f>IF(Fund_Returns!J129="","",(1+Fund_Returns!J129)/(1+Fund_Returns!$IB129))</f>
        <v>0.972603</v>
      </c>
      <c r="K129" s="81">
        <f>IF(Fund_Returns!K129="","",(1+Fund_Returns!K129)/(1+Fund_Returns!$IB129))</f>
        <v>0.96067049999999998</v>
      </c>
      <c r="L129" s="81">
        <f>IF(Fund_Returns!L129="","",(1+Fund_Returns!L129)/(1+Fund_Returns!$IB129))</f>
        <v>0.95578149999999995</v>
      </c>
      <c r="M129" s="81" t="str">
        <f>IF(Fund_Returns!M129="","",(1+Fund_Returns!M129)/(1+Fund_Returns!$IB129))</f>
        <v/>
      </c>
      <c r="N129" s="81">
        <f>IF(Fund_Returns!N129="","",(1+Fund_Returns!N129)/(1+Fund_Returns!$IB129))</f>
        <v>0.9680185</v>
      </c>
      <c r="O129" s="81" t="str">
        <f>IF(Fund_Returns!O129="","",(1+Fund_Returns!O129)/(1+Fund_Returns!$IB129))</f>
        <v/>
      </c>
      <c r="P129" s="81" t="str">
        <f>IF(Fund_Returns!P129="","",(1+Fund_Returns!P129)/(1+Fund_Returns!$IB129))</f>
        <v/>
      </c>
      <c r="Q129" s="81" t="str">
        <f>IF(Fund_Returns!Q129="","",(1+Fund_Returns!Q129)/(1+Fund_Returns!$IB129))</f>
        <v/>
      </c>
      <c r="R129" s="81">
        <f>IF(Fund_Returns!R129="","",(1+Fund_Returns!R129)/(1+Fund_Returns!$IB129))</f>
        <v>0.97403870000000004</v>
      </c>
      <c r="S129" s="81">
        <f>IF(Fund_Returns!S129="","",(1+Fund_Returns!S129)/(1+Fund_Returns!$IB129))</f>
        <v>0.96423432363704031</v>
      </c>
    </row>
    <row r="130" spans="1:19" x14ac:dyDescent="0.25">
      <c r="A130" s="82">
        <v>40451</v>
      </c>
      <c r="B130" s="81" t="str">
        <f>IF(Fund_Returns!B130="","",(1+Fund_Returns!B130)/(1+Fund_Returns!$IB130))</f>
        <v/>
      </c>
      <c r="C130" s="81" t="str">
        <f>IF(Fund_Returns!C130="","",(1+Fund_Returns!C130)/(1+Fund_Returns!$IB130))</f>
        <v/>
      </c>
      <c r="D130" s="81" t="str">
        <f>IF(Fund_Returns!D130="","",(1+Fund_Returns!D130)/(1+Fund_Returns!$IB130))</f>
        <v/>
      </c>
      <c r="E130" s="81" t="str">
        <f>IF(Fund_Returns!E130="","",(1+Fund_Returns!E130)/(1+Fund_Returns!$IB130))</f>
        <v/>
      </c>
      <c r="F130" s="81" t="str">
        <f>IF(Fund_Returns!F130="","",(1+Fund_Returns!F130)/(1+Fund_Returns!$IB130))</f>
        <v/>
      </c>
      <c r="G130" s="81" t="str">
        <f>IF(Fund_Returns!G130="","",(1+Fund_Returns!G130)/(1+Fund_Returns!$IB130))</f>
        <v/>
      </c>
      <c r="H130" s="81" t="str">
        <f>IF(Fund_Returns!H130="","",(1+Fund_Returns!H130)/(1+Fund_Returns!$IB130))</f>
        <v/>
      </c>
      <c r="I130" s="81" t="str">
        <f>IF(Fund_Returns!I130="","",(1+Fund_Returns!I130)/(1+Fund_Returns!$IB130))</f>
        <v/>
      </c>
      <c r="J130" s="81">
        <f>IF(Fund_Returns!J130="","",(1+Fund_Returns!J130)/(1+Fund_Returns!$IB130))</f>
        <v>1.0830968000000001</v>
      </c>
      <c r="K130" s="81">
        <f>IF(Fund_Returns!K130="","",(1+Fund_Returns!K130)/(1+Fund_Returns!$IB130))</f>
        <v>1.0667576000000001</v>
      </c>
      <c r="L130" s="81">
        <f>IF(Fund_Returns!L130="","",(1+Fund_Returns!L130)/(1+Fund_Returns!$IB130))</f>
        <v>1.0935617</v>
      </c>
      <c r="M130" s="81" t="str">
        <f>IF(Fund_Returns!M130="","",(1+Fund_Returns!M130)/(1+Fund_Returns!$IB130))</f>
        <v/>
      </c>
      <c r="N130" s="81">
        <f>IF(Fund_Returns!N130="","",(1+Fund_Returns!N130)/(1+Fund_Returns!$IB130))</f>
        <v>1.0863505</v>
      </c>
      <c r="O130" s="81" t="str">
        <f>IF(Fund_Returns!O130="","",(1+Fund_Returns!O130)/(1+Fund_Returns!$IB130))</f>
        <v/>
      </c>
      <c r="P130" s="81" t="str">
        <f>IF(Fund_Returns!P130="","",(1+Fund_Returns!P130)/(1+Fund_Returns!$IB130))</f>
        <v/>
      </c>
      <c r="Q130" s="81" t="str">
        <f>IF(Fund_Returns!Q130="","",(1+Fund_Returns!Q130)/(1+Fund_Returns!$IB130))</f>
        <v/>
      </c>
      <c r="R130" s="81">
        <f>IF(Fund_Returns!R130="","",(1+Fund_Returns!R130)/(1+Fund_Returns!$IB130))</f>
        <v>1.0804322</v>
      </c>
      <c r="S130" s="81">
        <f>IF(Fund_Returns!S130="","",(1+Fund_Returns!S130)/(1+Fund_Returns!$IB130))</f>
        <v>1.0874385305875656</v>
      </c>
    </row>
    <row r="131" spans="1:19" x14ac:dyDescent="0.25">
      <c r="A131" s="82">
        <v>40482</v>
      </c>
      <c r="B131" s="81" t="str">
        <f>IF(Fund_Returns!B131="","",(1+Fund_Returns!B131)/(1+Fund_Returns!$IB131))</f>
        <v/>
      </c>
      <c r="C131" s="81" t="str">
        <f>IF(Fund_Returns!C131="","",(1+Fund_Returns!C131)/(1+Fund_Returns!$IB131))</f>
        <v/>
      </c>
      <c r="D131" s="81" t="str">
        <f>IF(Fund_Returns!D131="","",(1+Fund_Returns!D131)/(1+Fund_Returns!$IB131))</f>
        <v/>
      </c>
      <c r="E131" s="81" t="str">
        <f>IF(Fund_Returns!E131="","",(1+Fund_Returns!E131)/(1+Fund_Returns!$IB131))</f>
        <v/>
      </c>
      <c r="F131" s="81" t="str">
        <f>IF(Fund_Returns!F131="","",(1+Fund_Returns!F131)/(1+Fund_Returns!$IB131))</f>
        <v/>
      </c>
      <c r="G131" s="81" t="str">
        <f>IF(Fund_Returns!G131="","",(1+Fund_Returns!G131)/(1+Fund_Returns!$IB131))</f>
        <v/>
      </c>
      <c r="H131" s="81" t="str">
        <f>IF(Fund_Returns!H131="","",(1+Fund_Returns!H131)/(1+Fund_Returns!$IB131))</f>
        <v/>
      </c>
      <c r="I131" s="81" t="str">
        <f>IF(Fund_Returns!I131="","",(1+Fund_Returns!I131)/(1+Fund_Returns!$IB131))</f>
        <v/>
      </c>
      <c r="J131" s="81">
        <f>IF(Fund_Returns!J131="","",(1+Fund_Returns!J131)/(1+Fund_Returns!$IB131))</f>
        <v>1.0311573000000001</v>
      </c>
      <c r="K131" s="81">
        <f>IF(Fund_Returns!K131="","",(1+Fund_Returns!K131)/(1+Fund_Returns!$IB131))</f>
        <v>1.0418358999999999</v>
      </c>
      <c r="L131" s="81">
        <f>IF(Fund_Returns!L131="","",(1+Fund_Returns!L131)/(1+Fund_Returns!$IB131))</f>
        <v>1.0389576</v>
      </c>
      <c r="M131" s="81" t="str">
        <f>IF(Fund_Returns!M131="","",(1+Fund_Returns!M131)/(1+Fund_Returns!$IB131))</f>
        <v/>
      </c>
      <c r="N131" s="81">
        <f>IF(Fund_Returns!N131="","",(1+Fund_Returns!N131)/(1+Fund_Returns!$IB131))</f>
        <v>1.0334311</v>
      </c>
      <c r="O131" s="81" t="str">
        <f>IF(Fund_Returns!O131="","",(1+Fund_Returns!O131)/(1+Fund_Returns!$IB131))</f>
        <v/>
      </c>
      <c r="P131" s="81" t="str">
        <f>IF(Fund_Returns!P131="","",(1+Fund_Returns!P131)/(1+Fund_Returns!$IB131))</f>
        <v/>
      </c>
      <c r="Q131" s="81" t="str">
        <f>IF(Fund_Returns!Q131="","",(1+Fund_Returns!Q131)/(1+Fund_Returns!$IB131))</f>
        <v/>
      </c>
      <c r="R131" s="81">
        <f>IF(Fund_Returns!R131="","",(1+Fund_Returns!R131)/(1+Fund_Returns!$IB131))</f>
        <v>1.0287385</v>
      </c>
      <c r="S131" s="81">
        <f>IF(Fund_Returns!S131="","",(1+Fund_Returns!S131)/(1+Fund_Returns!$IB131))</f>
        <v>1.0355028185759831</v>
      </c>
    </row>
    <row r="132" spans="1:19" x14ac:dyDescent="0.25">
      <c r="A132" s="82">
        <v>40512</v>
      </c>
      <c r="B132" s="81" t="str">
        <f>IF(Fund_Returns!B132="","",(1+Fund_Returns!B132)/(1+Fund_Returns!$IB132))</f>
        <v/>
      </c>
      <c r="C132" s="81" t="str">
        <f>IF(Fund_Returns!C132="","",(1+Fund_Returns!C132)/(1+Fund_Returns!$IB132))</f>
        <v/>
      </c>
      <c r="D132" s="81" t="str">
        <f>IF(Fund_Returns!D132="","",(1+Fund_Returns!D132)/(1+Fund_Returns!$IB132))</f>
        <v/>
      </c>
      <c r="E132" s="81" t="str">
        <f>IF(Fund_Returns!E132="","",(1+Fund_Returns!E132)/(1+Fund_Returns!$IB132))</f>
        <v/>
      </c>
      <c r="F132" s="81" t="str">
        <f>IF(Fund_Returns!F132="","",(1+Fund_Returns!F132)/(1+Fund_Returns!$IB132))</f>
        <v/>
      </c>
      <c r="G132" s="81" t="str">
        <f>IF(Fund_Returns!G132="","",(1+Fund_Returns!G132)/(1+Fund_Returns!$IB132))</f>
        <v/>
      </c>
      <c r="H132" s="81" t="str">
        <f>IF(Fund_Returns!H132="","",(1+Fund_Returns!H132)/(1+Fund_Returns!$IB132))</f>
        <v/>
      </c>
      <c r="I132" s="81" t="str">
        <f>IF(Fund_Returns!I132="","",(1+Fund_Returns!I132)/(1+Fund_Returns!$IB132))</f>
        <v/>
      </c>
      <c r="J132" s="81">
        <f>IF(Fund_Returns!J132="","",(1+Fund_Returns!J132)/(1+Fund_Returns!$IB132))</f>
        <v>1.0039218999999999</v>
      </c>
      <c r="K132" s="81">
        <f>IF(Fund_Returns!K132="","",(1+Fund_Returns!K132)/(1+Fund_Returns!$IB132))</f>
        <v>1.0222264999999999</v>
      </c>
      <c r="L132" s="81">
        <f>IF(Fund_Returns!L132="","",(1+Fund_Returns!L132)/(1+Fund_Returns!$IB132))</f>
        <v>1.0030977999999999</v>
      </c>
      <c r="M132" s="81" t="str">
        <f>IF(Fund_Returns!M132="","",(1+Fund_Returns!M132)/(1+Fund_Returns!$IB132))</f>
        <v/>
      </c>
      <c r="N132" s="81">
        <f>IF(Fund_Returns!N132="","",(1+Fund_Returns!N132)/(1+Fund_Returns!$IB132))</f>
        <v>1.0101167</v>
      </c>
      <c r="O132" s="81" t="str">
        <f>IF(Fund_Returns!O132="","",(1+Fund_Returns!O132)/(1+Fund_Returns!$IB132))</f>
        <v/>
      </c>
      <c r="P132" s="81" t="str">
        <f>IF(Fund_Returns!P132="","",(1+Fund_Returns!P132)/(1+Fund_Returns!$IB132))</f>
        <v/>
      </c>
      <c r="Q132" s="81" t="str">
        <f>IF(Fund_Returns!Q132="","",(1+Fund_Returns!Q132)/(1+Fund_Returns!$IB132))</f>
        <v/>
      </c>
      <c r="R132" s="81">
        <f>IF(Fund_Returns!R132="","",(1+Fund_Returns!R132)/(1+Fund_Returns!$IB132))</f>
        <v>0.99432929999999997</v>
      </c>
      <c r="S132" s="81">
        <f>IF(Fund_Returns!S132="","",(1+Fund_Returns!S132)/(1+Fund_Returns!$IB132))</f>
        <v>0.99548437955203672</v>
      </c>
    </row>
    <row r="133" spans="1:19" x14ac:dyDescent="0.25">
      <c r="A133" s="82">
        <v>40543</v>
      </c>
      <c r="B133" s="81" t="str">
        <f>IF(Fund_Returns!B133="","",(1+Fund_Returns!B133)/(1+Fund_Returns!$IB133))</f>
        <v/>
      </c>
      <c r="C133" s="81" t="str">
        <f>IF(Fund_Returns!C133="","",(1+Fund_Returns!C133)/(1+Fund_Returns!$IB133))</f>
        <v/>
      </c>
      <c r="D133" s="81" t="str">
        <f>IF(Fund_Returns!D133="","",(1+Fund_Returns!D133)/(1+Fund_Returns!$IB133))</f>
        <v/>
      </c>
      <c r="E133" s="81" t="str">
        <f>IF(Fund_Returns!E133="","",(1+Fund_Returns!E133)/(1+Fund_Returns!$IB133))</f>
        <v/>
      </c>
      <c r="F133" s="81" t="str">
        <f>IF(Fund_Returns!F133="","",(1+Fund_Returns!F133)/(1+Fund_Returns!$IB133))</f>
        <v/>
      </c>
      <c r="G133" s="81" t="str">
        <f>IF(Fund_Returns!G133="","",(1+Fund_Returns!G133)/(1+Fund_Returns!$IB133))</f>
        <v/>
      </c>
      <c r="H133" s="81" t="str">
        <f>IF(Fund_Returns!H133="","",(1+Fund_Returns!H133)/(1+Fund_Returns!$IB133))</f>
        <v/>
      </c>
      <c r="I133" s="81" t="str">
        <f>IF(Fund_Returns!I133="","",(1+Fund_Returns!I133)/(1+Fund_Returns!$IB133))</f>
        <v/>
      </c>
      <c r="J133" s="81">
        <f>IF(Fund_Returns!J133="","",(1+Fund_Returns!J133)/(1+Fund_Returns!$IB133))</f>
        <v>1.0395346000000001</v>
      </c>
      <c r="K133" s="81">
        <f>IF(Fund_Returns!K133="","",(1+Fund_Returns!K133)/(1+Fund_Returns!$IB133))</f>
        <v>1.0262424999999999</v>
      </c>
      <c r="L133" s="81">
        <f>IF(Fund_Returns!L133="","",(1+Fund_Returns!L133)/(1+Fund_Returns!$IB133))</f>
        <v>1.0450432000000001</v>
      </c>
      <c r="M133" s="81" t="str">
        <f>IF(Fund_Returns!M133="","",(1+Fund_Returns!M133)/(1+Fund_Returns!$IB133))</f>
        <v/>
      </c>
      <c r="N133" s="81">
        <f>IF(Fund_Returns!N133="","",(1+Fund_Returns!N133)/(1+Fund_Returns!$IB133))</f>
        <v>1.0390801000000001</v>
      </c>
      <c r="O133" s="81" t="str">
        <f>IF(Fund_Returns!O133="","",(1+Fund_Returns!O133)/(1+Fund_Returns!$IB133))</f>
        <v/>
      </c>
      <c r="P133" s="81" t="str">
        <f>IF(Fund_Returns!P133="","",(1+Fund_Returns!P133)/(1+Fund_Returns!$IB133))</f>
        <v/>
      </c>
      <c r="Q133" s="81" t="str">
        <f>IF(Fund_Returns!Q133="","",(1+Fund_Returns!Q133)/(1+Fund_Returns!$IB133))</f>
        <v/>
      </c>
      <c r="R133" s="81">
        <f>IF(Fund_Returns!R133="","",(1+Fund_Returns!R133)/(1+Fund_Returns!$IB133))</f>
        <v>1.0508141</v>
      </c>
      <c r="S133" s="81">
        <f>IF(Fund_Returns!S133="","",(1+Fund_Returns!S133)/(1+Fund_Returns!$IB133))</f>
        <v>1.0619618577080769</v>
      </c>
    </row>
    <row r="134" spans="1:19" x14ac:dyDescent="0.25">
      <c r="A134" s="82">
        <v>40574</v>
      </c>
      <c r="B134" s="81" t="str">
        <f>IF(Fund_Returns!B134="","",(1+Fund_Returns!B134)/(1+Fund_Returns!$IB134))</f>
        <v/>
      </c>
      <c r="C134" s="81" t="str">
        <f>IF(Fund_Returns!C134="","",(1+Fund_Returns!C134)/(1+Fund_Returns!$IB134))</f>
        <v/>
      </c>
      <c r="D134" s="81" t="str">
        <f>IF(Fund_Returns!D134="","",(1+Fund_Returns!D134)/(1+Fund_Returns!$IB134))</f>
        <v/>
      </c>
      <c r="E134" s="81" t="str">
        <f>IF(Fund_Returns!E134="","",(1+Fund_Returns!E134)/(1+Fund_Returns!$IB134))</f>
        <v/>
      </c>
      <c r="F134" s="81" t="str">
        <f>IF(Fund_Returns!F134="","",(1+Fund_Returns!F134)/(1+Fund_Returns!$IB134))</f>
        <v/>
      </c>
      <c r="G134" s="81" t="str">
        <f>IF(Fund_Returns!G134="","",(1+Fund_Returns!G134)/(1+Fund_Returns!$IB134))</f>
        <v/>
      </c>
      <c r="H134" s="81" t="str">
        <f>IF(Fund_Returns!H134="","",(1+Fund_Returns!H134)/(1+Fund_Returns!$IB134))</f>
        <v/>
      </c>
      <c r="I134" s="81" t="str">
        <f>IF(Fund_Returns!I134="","",(1+Fund_Returns!I134)/(1+Fund_Returns!$IB134))</f>
        <v/>
      </c>
      <c r="J134" s="81">
        <f>IF(Fund_Returns!J134="","",(1+Fund_Returns!J134)/(1+Fund_Returns!$IB134))</f>
        <v>0.97349180000000002</v>
      </c>
      <c r="K134" s="81">
        <f>IF(Fund_Returns!K134="","",(1+Fund_Returns!K134)/(1+Fund_Returns!$IB134))</f>
        <v>0.98724809999999996</v>
      </c>
      <c r="L134" s="81">
        <f>IF(Fund_Returns!L134="","",(1+Fund_Returns!L134)/(1+Fund_Returns!$IB134))</f>
        <v>0.99060649999999995</v>
      </c>
      <c r="M134" s="81" t="str">
        <f>IF(Fund_Returns!M134="","",(1+Fund_Returns!M134)/(1+Fund_Returns!$IB134))</f>
        <v/>
      </c>
      <c r="N134" s="81">
        <f>IF(Fund_Returns!N134="","",(1+Fund_Returns!N134)/(1+Fund_Returns!$IB134))</f>
        <v>0.96906080000000006</v>
      </c>
      <c r="O134" s="81" t="str">
        <f>IF(Fund_Returns!O134="","",(1+Fund_Returns!O134)/(1+Fund_Returns!$IB134))</f>
        <v/>
      </c>
      <c r="P134" s="81" t="str">
        <f>IF(Fund_Returns!P134="","",(1+Fund_Returns!P134)/(1+Fund_Returns!$IB134))</f>
        <v/>
      </c>
      <c r="Q134" s="81" t="str">
        <f>IF(Fund_Returns!Q134="","",(1+Fund_Returns!Q134)/(1+Fund_Returns!$IB134))</f>
        <v/>
      </c>
      <c r="R134" s="81">
        <f>IF(Fund_Returns!R134="","",(1+Fund_Returns!R134)/(1+Fund_Returns!$IB134))</f>
        <v>0.97788390000000003</v>
      </c>
      <c r="S134" s="81">
        <f>IF(Fund_Returns!S134="","",(1+Fund_Returns!S134)/(1+Fund_Returns!$IB134))</f>
        <v>0.97846449789670198</v>
      </c>
    </row>
    <row r="135" spans="1:19" x14ac:dyDescent="0.25">
      <c r="A135" s="82">
        <v>40602</v>
      </c>
      <c r="B135" s="81" t="str">
        <f>IF(Fund_Returns!B135="","",(1+Fund_Returns!B135)/(1+Fund_Returns!$IB135))</f>
        <v/>
      </c>
      <c r="C135" s="81" t="str">
        <f>IF(Fund_Returns!C135="","",(1+Fund_Returns!C135)/(1+Fund_Returns!$IB135))</f>
        <v/>
      </c>
      <c r="D135" s="81" t="str">
        <f>IF(Fund_Returns!D135="","",(1+Fund_Returns!D135)/(1+Fund_Returns!$IB135))</f>
        <v/>
      </c>
      <c r="E135" s="81" t="str">
        <f>IF(Fund_Returns!E135="","",(1+Fund_Returns!E135)/(1+Fund_Returns!$IB135))</f>
        <v/>
      </c>
      <c r="F135" s="81" t="str">
        <f>IF(Fund_Returns!F135="","",(1+Fund_Returns!F135)/(1+Fund_Returns!$IB135))</f>
        <v/>
      </c>
      <c r="G135" s="81" t="str">
        <f>IF(Fund_Returns!G135="","",(1+Fund_Returns!G135)/(1+Fund_Returns!$IB135))</f>
        <v/>
      </c>
      <c r="H135" s="81" t="str">
        <f>IF(Fund_Returns!H135="","",(1+Fund_Returns!H135)/(1+Fund_Returns!$IB135))</f>
        <v/>
      </c>
      <c r="I135" s="81" t="str">
        <f>IF(Fund_Returns!I135="","",(1+Fund_Returns!I135)/(1+Fund_Returns!$IB135))</f>
        <v/>
      </c>
      <c r="J135" s="81">
        <f>IF(Fund_Returns!J135="","",(1+Fund_Returns!J135)/(1+Fund_Returns!$IB135))</f>
        <v>1.0213314</v>
      </c>
      <c r="K135" s="81">
        <f>IF(Fund_Returns!K135="","",(1+Fund_Returns!K135)/(1+Fund_Returns!$IB135))</f>
        <v>0.99334880000000003</v>
      </c>
      <c r="L135" s="81">
        <f>IF(Fund_Returns!L135="","",(1+Fund_Returns!L135)/(1+Fund_Returns!$IB135))</f>
        <v>1.0327377</v>
      </c>
      <c r="M135" s="81" t="str">
        <f>IF(Fund_Returns!M135="","",(1+Fund_Returns!M135)/(1+Fund_Returns!$IB135))</f>
        <v/>
      </c>
      <c r="N135" s="81">
        <f>IF(Fund_Returns!N135="","",(1+Fund_Returns!N135)/(1+Fund_Returns!$IB135))</f>
        <v>1.0194152000000001</v>
      </c>
      <c r="O135" s="81" t="str">
        <f>IF(Fund_Returns!O135="","",(1+Fund_Returns!O135)/(1+Fund_Returns!$IB135))</f>
        <v/>
      </c>
      <c r="P135" s="81" t="str">
        <f>IF(Fund_Returns!P135="","",(1+Fund_Returns!P135)/(1+Fund_Returns!$IB135))</f>
        <v/>
      </c>
      <c r="Q135" s="81" t="str">
        <f>IF(Fund_Returns!Q135="","",(1+Fund_Returns!Q135)/(1+Fund_Returns!$IB135))</f>
        <v/>
      </c>
      <c r="R135" s="81">
        <f>IF(Fund_Returns!R135="","",(1+Fund_Returns!R135)/(1+Fund_Returns!$IB135))</f>
        <v>1.0252802999999999</v>
      </c>
      <c r="S135" s="81">
        <f>IF(Fund_Returns!S135="","",(1+Fund_Returns!S135)/(1+Fund_Returns!$IB135))</f>
        <v>1.0280482215141291</v>
      </c>
    </row>
    <row r="136" spans="1:19" x14ac:dyDescent="0.25">
      <c r="A136" s="82">
        <v>40633</v>
      </c>
      <c r="B136" s="81" t="str">
        <f>IF(Fund_Returns!B136="","",(1+Fund_Returns!B136)/(1+Fund_Returns!$IB136))</f>
        <v/>
      </c>
      <c r="C136" s="81" t="str">
        <f>IF(Fund_Returns!C136="","",(1+Fund_Returns!C136)/(1+Fund_Returns!$IB136))</f>
        <v/>
      </c>
      <c r="D136" s="81" t="str">
        <f>IF(Fund_Returns!D136="","",(1+Fund_Returns!D136)/(1+Fund_Returns!$IB136))</f>
        <v/>
      </c>
      <c r="E136" s="81" t="str">
        <f>IF(Fund_Returns!E136="","",(1+Fund_Returns!E136)/(1+Fund_Returns!$IB136))</f>
        <v/>
      </c>
      <c r="F136" s="81" t="str">
        <f>IF(Fund_Returns!F136="","",(1+Fund_Returns!F136)/(1+Fund_Returns!$IB136))</f>
        <v/>
      </c>
      <c r="G136" s="81" t="str">
        <f>IF(Fund_Returns!G136="","",(1+Fund_Returns!G136)/(1+Fund_Returns!$IB136))</f>
        <v/>
      </c>
      <c r="H136" s="81" t="str">
        <f>IF(Fund_Returns!H136="","",(1+Fund_Returns!H136)/(1+Fund_Returns!$IB136))</f>
        <v/>
      </c>
      <c r="I136" s="81" t="str">
        <f>IF(Fund_Returns!I136="","",(1+Fund_Returns!I136)/(1+Fund_Returns!$IB136))</f>
        <v/>
      </c>
      <c r="J136" s="81">
        <f>IF(Fund_Returns!J136="","",(1+Fund_Returns!J136)/(1+Fund_Returns!$IB136))</f>
        <v>0.99961920000000004</v>
      </c>
      <c r="K136" s="81">
        <f>IF(Fund_Returns!K136="","",(1+Fund_Returns!K136)/(1+Fund_Returns!$IB136))</f>
        <v>1.0144489999999999</v>
      </c>
      <c r="L136" s="81">
        <f>IF(Fund_Returns!L136="","",(1+Fund_Returns!L136)/(1+Fund_Returns!$IB136))</f>
        <v>1.0081910999999999</v>
      </c>
      <c r="M136" s="81" t="str">
        <f>IF(Fund_Returns!M136="","",(1+Fund_Returns!M136)/(1+Fund_Returns!$IB136))</f>
        <v/>
      </c>
      <c r="N136" s="81">
        <f>IF(Fund_Returns!N136="","",(1+Fund_Returns!N136)/(1+Fund_Returns!$IB136))</f>
        <v>1.0034768000000001</v>
      </c>
      <c r="O136" s="81" t="str">
        <f>IF(Fund_Returns!O136="","",(1+Fund_Returns!O136)/(1+Fund_Returns!$IB136))</f>
        <v/>
      </c>
      <c r="P136" s="81" t="str">
        <f>IF(Fund_Returns!P136="","",(1+Fund_Returns!P136)/(1+Fund_Returns!$IB136))</f>
        <v/>
      </c>
      <c r="Q136" s="81" t="str">
        <f>IF(Fund_Returns!Q136="","",(1+Fund_Returns!Q136)/(1+Fund_Returns!$IB136))</f>
        <v/>
      </c>
      <c r="R136" s="81">
        <f>IF(Fund_Returns!R136="","",(1+Fund_Returns!R136)/(1+Fund_Returns!$IB136))</f>
        <v>1.0107993</v>
      </c>
      <c r="S136" s="81">
        <f>IF(Fund_Returns!S136="","",(1+Fund_Returns!S136)/(1+Fund_Returns!$IB136))</f>
        <v>1.0052240008594757</v>
      </c>
    </row>
    <row r="137" spans="1:19" x14ac:dyDescent="0.25">
      <c r="A137" s="82">
        <v>40663</v>
      </c>
      <c r="B137" s="81" t="str">
        <f>IF(Fund_Returns!B137="","",(1+Fund_Returns!B137)/(1+Fund_Returns!$IB137))</f>
        <v/>
      </c>
      <c r="C137" s="81" t="str">
        <f>IF(Fund_Returns!C137="","",(1+Fund_Returns!C137)/(1+Fund_Returns!$IB137))</f>
        <v/>
      </c>
      <c r="D137" s="81" t="str">
        <f>IF(Fund_Returns!D137="","",(1+Fund_Returns!D137)/(1+Fund_Returns!$IB137))</f>
        <v/>
      </c>
      <c r="E137" s="81" t="str">
        <f>IF(Fund_Returns!E137="","",(1+Fund_Returns!E137)/(1+Fund_Returns!$IB137))</f>
        <v/>
      </c>
      <c r="F137" s="81" t="str">
        <f>IF(Fund_Returns!F137="","",(1+Fund_Returns!F137)/(1+Fund_Returns!$IB137))</f>
        <v/>
      </c>
      <c r="G137" s="81" t="str">
        <f>IF(Fund_Returns!G137="","",(1+Fund_Returns!G137)/(1+Fund_Returns!$IB137))</f>
        <v/>
      </c>
      <c r="H137" s="81" t="str">
        <f>IF(Fund_Returns!H137="","",(1+Fund_Returns!H137)/(1+Fund_Returns!$IB137))</f>
        <v/>
      </c>
      <c r="I137" s="81" t="str">
        <f>IF(Fund_Returns!I137="","",(1+Fund_Returns!I137)/(1+Fund_Returns!$IB137))</f>
        <v/>
      </c>
      <c r="J137" s="81">
        <f>IF(Fund_Returns!J137="","",(1+Fund_Returns!J137)/(1+Fund_Returns!$IB137))</f>
        <v>1.0267664999999999</v>
      </c>
      <c r="K137" s="81">
        <f>IF(Fund_Returns!K137="","",(1+Fund_Returns!K137)/(1+Fund_Returns!$IB137))</f>
        <v>1.00034</v>
      </c>
      <c r="L137" s="81">
        <f>IF(Fund_Returns!L137="","",(1+Fund_Returns!L137)/(1+Fund_Returns!$IB137))</f>
        <v>1.0220191000000001</v>
      </c>
      <c r="M137" s="81" t="str">
        <f>IF(Fund_Returns!M137="","",(1+Fund_Returns!M137)/(1+Fund_Returns!$IB137))</f>
        <v/>
      </c>
      <c r="N137" s="81">
        <f>IF(Fund_Returns!N137="","",(1+Fund_Returns!N137)/(1+Fund_Returns!$IB137))</f>
        <v>1.0246652000000001</v>
      </c>
      <c r="O137" s="81" t="str">
        <f>IF(Fund_Returns!O137="","",(1+Fund_Returns!O137)/(1+Fund_Returns!$IB137))</f>
        <v/>
      </c>
      <c r="P137" s="81" t="str">
        <f>IF(Fund_Returns!P137="","",(1+Fund_Returns!P137)/(1+Fund_Returns!$IB137))</f>
        <v/>
      </c>
      <c r="Q137" s="81" t="str">
        <f>IF(Fund_Returns!Q137="","",(1+Fund_Returns!Q137)/(1+Fund_Returns!$IB137))</f>
        <v/>
      </c>
      <c r="R137" s="81">
        <f>IF(Fund_Returns!R137="","",(1+Fund_Returns!R137)/(1+Fund_Returns!$IB137))</f>
        <v>1.0167077</v>
      </c>
      <c r="S137" s="81">
        <f>IF(Fund_Returns!S137="","",(1+Fund_Returns!S137)/(1+Fund_Returns!$IB137))</f>
        <v>1.0224199430884533</v>
      </c>
    </row>
    <row r="138" spans="1:19" x14ac:dyDescent="0.25">
      <c r="A138" s="82">
        <v>40694</v>
      </c>
      <c r="B138" s="81" t="str">
        <f>IF(Fund_Returns!B138="","",(1+Fund_Returns!B138)/(1+Fund_Returns!$IB138))</f>
        <v/>
      </c>
      <c r="C138" s="81" t="str">
        <f>IF(Fund_Returns!C138="","",(1+Fund_Returns!C138)/(1+Fund_Returns!$IB138))</f>
        <v/>
      </c>
      <c r="D138" s="81" t="str">
        <f>IF(Fund_Returns!D138="","",(1+Fund_Returns!D138)/(1+Fund_Returns!$IB138))</f>
        <v/>
      </c>
      <c r="E138" s="81" t="str">
        <f>IF(Fund_Returns!E138="","",(1+Fund_Returns!E138)/(1+Fund_Returns!$IB138))</f>
        <v/>
      </c>
      <c r="F138" s="81" t="str">
        <f>IF(Fund_Returns!F138="","",(1+Fund_Returns!F138)/(1+Fund_Returns!$IB138))</f>
        <v/>
      </c>
      <c r="G138" s="81" t="str">
        <f>IF(Fund_Returns!G138="","",(1+Fund_Returns!G138)/(1+Fund_Returns!$IB138))</f>
        <v/>
      </c>
      <c r="H138" s="81" t="str">
        <f>IF(Fund_Returns!H138="","",(1+Fund_Returns!H138)/(1+Fund_Returns!$IB138))</f>
        <v/>
      </c>
      <c r="I138" s="81" t="str">
        <f>IF(Fund_Returns!I138="","",(1+Fund_Returns!I138)/(1+Fund_Returns!$IB138))</f>
        <v/>
      </c>
      <c r="J138" s="81">
        <f>IF(Fund_Returns!J138="","",(1+Fund_Returns!J138)/(1+Fund_Returns!$IB138))</f>
        <v>0.99992749999999997</v>
      </c>
      <c r="K138" s="81">
        <f>IF(Fund_Returns!K138="","",(1+Fund_Returns!K138)/(1+Fund_Returns!$IB138))</f>
        <v>0.99436860000000005</v>
      </c>
      <c r="L138" s="81">
        <f>IF(Fund_Returns!L138="","",(1+Fund_Returns!L138)/(1+Fund_Returns!$IB138))</f>
        <v>1.0014202999999999</v>
      </c>
      <c r="M138" s="81" t="str">
        <f>IF(Fund_Returns!M138="","",(1+Fund_Returns!M138)/(1+Fund_Returns!$IB138))</f>
        <v/>
      </c>
      <c r="N138" s="81">
        <f>IF(Fund_Returns!N138="","",(1+Fund_Returns!N138)/(1+Fund_Returns!$IB138))</f>
        <v>0.99305860000000001</v>
      </c>
      <c r="O138" s="81" t="str">
        <f>IF(Fund_Returns!O138="","",(1+Fund_Returns!O138)/(1+Fund_Returns!$IB138))</f>
        <v/>
      </c>
      <c r="P138" s="81" t="str">
        <f>IF(Fund_Returns!P138="","",(1+Fund_Returns!P138)/(1+Fund_Returns!$IB138))</f>
        <v/>
      </c>
      <c r="Q138" s="81" t="str">
        <f>IF(Fund_Returns!Q138="","",(1+Fund_Returns!Q138)/(1+Fund_Returns!$IB138))</f>
        <v/>
      </c>
      <c r="R138" s="81">
        <f>IF(Fund_Returns!R138="","",(1+Fund_Returns!R138)/(1+Fund_Returns!$IB138))</f>
        <v>0.99822279999999997</v>
      </c>
      <c r="S138" s="81">
        <f>IF(Fund_Returns!S138="","",(1+Fund_Returns!S138)/(1+Fund_Returns!$IB138))</f>
        <v>0.99227243268105025</v>
      </c>
    </row>
    <row r="139" spans="1:19" x14ac:dyDescent="0.25">
      <c r="A139" s="82">
        <v>40724</v>
      </c>
      <c r="B139" s="81" t="str">
        <f>IF(Fund_Returns!B139="","",(1+Fund_Returns!B139)/(1+Fund_Returns!$IB139))</f>
        <v/>
      </c>
      <c r="C139" s="81" t="str">
        <f>IF(Fund_Returns!C139="","",(1+Fund_Returns!C139)/(1+Fund_Returns!$IB139))</f>
        <v/>
      </c>
      <c r="D139" s="81" t="str">
        <f>IF(Fund_Returns!D139="","",(1+Fund_Returns!D139)/(1+Fund_Returns!$IB139))</f>
        <v/>
      </c>
      <c r="E139" s="81" t="str">
        <f>IF(Fund_Returns!E139="","",(1+Fund_Returns!E139)/(1+Fund_Returns!$IB139))</f>
        <v/>
      </c>
      <c r="F139" s="81" t="str">
        <f>IF(Fund_Returns!F139="","",(1+Fund_Returns!F139)/(1+Fund_Returns!$IB139))</f>
        <v/>
      </c>
      <c r="G139" s="81" t="str">
        <f>IF(Fund_Returns!G139="","",(1+Fund_Returns!G139)/(1+Fund_Returns!$IB139))</f>
        <v/>
      </c>
      <c r="H139" s="81" t="str">
        <f>IF(Fund_Returns!H139="","",(1+Fund_Returns!H139)/(1+Fund_Returns!$IB139))</f>
        <v/>
      </c>
      <c r="I139" s="81" t="str">
        <f>IF(Fund_Returns!I139="","",(1+Fund_Returns!I139)/(1+Fund_Returns!$IB139))</f>
        <v/>
      </c>
      <c r="J139" s="81">
        <f>IF(Fund_Returns!J139="","",(1+Fund_Returns!J139)/(1+Fund_Returns!$IB139))</f>
        <v>0.98345389999999999</v>
      </c>
      <c r="K139" s="81">
        <f>IF(Fund_Returns!K139="","",(1+Fund_Returns!K139)/(1+Fund_Returns!$IB139))</f>
        <v>0.97909109999999999</v>
      </c>
      <c r="L139" s="81">
        <f>IF(Fund_Returns!L139="","",(1+Fund_Returns!L139)/(1+Fund_Returns!$IB139))</f>
        <v>0.97911910000000002</v>
      </c>
      <c r="M139" s="81" t="str">
        <f>IF(Fund_Returns!M139="","",(1+Fund_Returns!M139)/(1+Fund_Returns!$IB139))</f>
        <v/>
      </c>
      <c r="N139" s="81">
        <f>IF(Fund_Returns!N139="","",(1+Fund_Returns!N139)/(1+Fund_Returns!$IB139))</f>
        <v>0.99417679999999997</v>
      </c>
      <c r="O139" s="81" t="str">
        <f>IF(Fund_Returns!O139="","",(1+Fund_Returns!O139)/(1+Fund_Returns!$IB139))</f>
        <v/>
      </c>
      <c r="P139" s="81" t="str">
        <f>IF(Fund_Returns!P139="","",(1+Fund_Returns!P139)/(1+Fund_Returns!$IB139))</f>
        <v/>
      </c>
      <c r="Q139" s="81" t="str">
        <f>IF(Fund_Returns!Q139="","",(1+Fund_Returns!Q139)/(1+Fund_Returns!$IB139))</f>
        <v/>
      </c>
      <c r="R139" s="81">
        <f>IF(Fund_Returns!R139="","",(1+Fund_Returns!R139)/(1+Fund_Returns!$IB139))</f>
        <v>0.98230280000000003</v>
      </c>
      <c r="S139" s="81">
        <f>IF(Fund_Returns!S139="","",(1+Fund_Returns!S139)/(1+Fund_Returns!$IB139))</f>
        <v>0.9796997095067409</v>
      </c>
    </row>
    <row r="140" spans="1:19" x14ac:dyDescent="0.25">
      <c r="A140" s="82">
        <v>40755</v>
      </c>
      <c r="B140" s="81" t="str">
        <f>IF(Fund_Returns!B140="","",(1+Fund_Returns!B140)/(1+Fund_Returns!$IB140))</f>
        <v/>
      </c>
      <c r="C140" s="81" t="str">
        <f>IF(Fund_Returns!C140="","",(1+Fund_Returns!C140)/(1+Fund_Returns!$IB140))</f>
        <v/>
      </c>
      <c r="D140" s="81" t="str">
        <f>IF(Fund_Returns!D140="","",(1+Fund_Returns!D140)/(1+Fund_Returns!$IB140))</f>
        <v/>
      </c>
      <c r="E140" s="81" t="str">
        <f>IF(Fund_Returns!E140="","",(1+Fund_Returns!E140)/(1+Fund_Returns!$IB140))</f>
        <v/>
      </c>
      <c r="F140" s="81" t="str">
        <f>IF(Fund_Returns!F140="","",(1+Fund_Returns!F140)/(1+Fund_Returns!$IB140))</f>
        <v/>
      </c>
      <c r="G140" s="81" t="str">
        <f>IF(Fund_Returns!G140="","",(1+Fund_Returns!G140)/(1+Fund_Returns!$IB140))</f>
        <v/>
      </c>
      <c r="H140" s="81" t="str">
        <f>IF(Fund_Returns!H140="","",(1+Fund_Returns!H140)/(1+Fund_Returns!$IB140))</f>
        <v/>
      </c>
      <c r="I140" s="81" t="str">
        <f>IF(Fund_Returns!I140="","",(1+Fund_Returns!I140)/(1+Fund_Returns!$IB140))</f>
        <v/>
      </c>
      <c r="J140" s="81">
        <f>IF(Fund_Returns!J140="","",(1+Fund_Returns!J140)/(1+Fund_Returns!$IB140))</f>
        <v>0.98728260000000001</v>
      </c>
      <c r="K140" s="81">
        <f>IF(Fund_Returns!K140="","",(1+Fund_Returns!K140)/(1+Fund_Returns!$IB140))</f>
        <v>0.99684280000000003</v>
      </c>
      <c r="L140" s="81">
        <f>IF(Fund_Returns!L140="","",(1+Fund_Returns!L140)/(1+Fund_Returns!$IB140))</f>
        <v>0.9720451</v>
      </c>
      <c r="M140" s="81" t="str">
        <f>IF(Fund_Returns!M140="","",(1+Fund_Returns!M140)/(1+Fund_Returns!$IB140))</f>
        <v/>
      </c>
      <c r="N140" s="81">
        <f>IF(Fund_Returns!N140="","",(1+Fund_Returns!N140)/(1+Fund_Returns!$IB140))</f>
        <v>0.9889751</v>
      </c>
      <c r="O140" s="81" t="str">
        <f>IF(Fund_Returns!O140="","",(1+Fund_Returns!O140)/(1+Fund_Returns!$IB140))</f>
        <v/>
      </c>
      <c r="P140" s="81" t="str">
        <f>IF(Fund_Returns!P140="","",(1+Fund_Returns!P140)/(1+Fund_Returns!$IB140))</f>
        <v/>
      </c>
      <c r="Q140" s="81">
        <f>IF(Fund_Returns!Q140="","",(1+Fund_Returns!Q140)/(1+Fund_Returns!$IB140))</f>
        <v>0.97870210000000002</v>
      </c>
      <c r="R140" s="81">
        <f>IF(Fund_Returns!R140="","",(1+Fund_Returns!R140)/(1+Fund_Returns!$IB140))</f>
        <v>0.99518490000000004</v>
      </c>
      <c r="S140" s="81">
        <f>IF(Fund_Returns!S140="","",(1+Fund_Returns!S140)/(1+Fund_Returns!$IB140))</f>
        <v>0.98008553970391754</v>
      </c>
    </row>
    <row r="141" spans="1:19" x14ac:dyDescent="0.25">
      <c r="A141" s="82">
        <v>40786</v>
      </c>
      <c r="B141" s="81" t="str">
        <f>IF(Fund_Returns!B141="","",(1+Fund_Returns!B141)/(1+Fund_Returns!$IB141))</f>
        <v/>
      </c>
      <c r="C141" s="81" t="str">
        <f>IF(Fund_Returns!C141="","",(1+Fund_Returns!C141)/(1+Fund_Returns!$IB141))</f>
        <v/>
      </c>
      <c r="D141" s="81" t="str">
        <f>IF(Fund_Returns!D141="","",(1+Fund_Returns!D141)/(1+Fund_Returns!$IB141))</f>
        <v/>
      </c>
      <c r="E141" s="81" t="str">
        <f>IF(Fund_Returns!E141="","",(1+Fund_Returns!E141)/(1+Fund_Returns!$IB141))</f>
        <v/>
      </c>
      <c r="F141" s="81" t="str">
        <f>IF(Fund_Returns!F141="","",(1+Fund_Returns!F141)/(1+Fund_Returns!$IB141))</f>
        <v/>
      </c>
      <c r="G141" s="81" t="str">
        <f>IF(Fund_Returns!G141="","",(1+Fund_Returns!G141)/(1+Fund_Returns!$IB141))</f>
        <v/>
      </c>
      <c r="H141" s="81" t="str">
        <f>IF(Fund_Returns!H141="","",(1+Fund_Returns!H141)/(1+Fund_Returns!$IB141))</f>
        <v/>
      </c>
      <c r="I141" s="81" t="str">
        <f>IF(Fund_Returns!I141="","",(1+Fund_Returns!I141)/(1+Fund_Returns!$IB141))</f>
        <v/>
      </c>
      <c r="J141" s="81">
        <f>IF(Fund_Returns!J141="","",(1+Fund_Returns!J141)/(1+Fund_Returns!$IB141))</f>
        <v>0.99932169999999998</v>
      </c>
      <c r="K141" s="81">
        <f>IF(Fund_Returns!K141="","",(1+Fund_Returns!K141)/(1+Fund_Returns!$IB141))</f>
        <v>0.9690858</v>
      </c>
      <c r="L141" s="81">
        <f>IF(Fund_Returns!L141="","",(1+Fund_Returns!L141)/(1+Fund_Returns!$IB141))</f>
        <v>0.99397170000000001</v>
      </c>
      <c r="M141" s="81" t="str">
        <f>IF(Fund_Returns!M141="","",(1+Fund_Returns!M141)/(1+Fund_Returns!$IB141))</f>
        <v/>
      </c>
      <c r="N141" s="81">
        <f>IF(Fund_Returns!N141="","",(1+Fund_Returns!N141)/(1+Fund_Returns!$IB141))</f>
        <v>0.98737180000000002</v>
      </c>
      <c r="O141" s="81" t="str">
        <f>IF(Fund_Returns!O141="","",(1+Fund_Returns!O141)/(1+Fund_Returns!$IB141))</f>
        <v/>
      </c>
      <c r="P141" s="81" t="str">
        <f>IF(Fund_Returns!P141="","",(1+Fund_Returns!P141)/(1+Fund_Returns!$IB141))</f>
        <v/>
      </c>
      <c r="Q141" s="81">
        <f>IF(Fund_Returns!Q141="","",(1+Fund_Returns!Q141)/(1+Fund_Returns!$IB141))</f>
        <v>0.99560689999999996</v>
      </c>
      <c r="R141" s="81">
        <f>IF(Fund_Returns!R141="","",(1+Fund_Returns!R141)/(1+Fund_Returns!$IB141))</f>
        <v>0.99638479999999996</v>
      </c>
      <c r="S141" s="81">
        <f>IF(Fund_Returns!S141="","",(1+Fund_Returns!S141)/(1+Fund_Returns!$IB141))</f>
        <v>0.99677988277017859</v>
      </c>
    </row>
    <row r="142" spans="1:19" x14ac:dyDescent="0.25">
      <c r="A142" s="82">
        <v>40816</v>
      </c>
      <c r="B142" s="81" t="str">
        <f>IF(Fund_Returns!B142="","",(1+Fund_Returns!B142)/(1+Fund_Returns!$IB142))</f>
        <v/>
      </c>
      <c r="C142" s="81" t="str">
        <f>IF(Fund_Returns!C142="","",(1+Fund_Returns!C142)/(1+Fund_Returns!$IB142))</f>
        <v/>
      </c>
      <c r="D142" s="81" t="str">
        <f>IF(Fund_Returns!D142="","",(1+Fund_Returns!D142)/(1+Fund_Returns!$IB142))</f>
        <v/>
      </c>
      <c r="E142" s="81" t="str">
        <f>IF(Fund_Returns!E142="","",(1+Fund_Returns!E142)/(1+Fund_Returns!$IB142))</f>
        <v/>
      </c>
      <c r="F142" s="81" t="str">
        <f>IF(Fund_Returns!F142="","",(1+Fund_Returns!F142)/(1+Fund_Returns!$IB142))</f>
        <v/>
      </c>
      <c r="G142" s="81" t="str">
        <f>IF(Fund_Returns!G142="","",(1+Fund_Returns!G142)/(1+Fund_Returns!$IB142))</f>
        <v/>
      </c>
      <c r="H142" s="81" t="str">
        <f>IF(Fund_Returns!H142="","",(1+Fund_Returns!H142)/(1+Fund_Returns!$IB142))</f>
        <v/>
      </c>
      <c r="I142" s="81" t="str">
        <f>IF(Fund_Returns!I142="","",(1+Fund_Returns!I142)/(1+Fund_Returns!$IB142))</f>
        <v/>
      </c>
      <c r="J142" s="81">
        <f>IF(Fund_Returns!J142="","",(1+Fund_Returns!J142)/(1+Fund_Returns!$IB142))</f>
        <v>0.97537499999999999</v>
      </c>
      <c r="K142" s="81">
        <f>IF(Fund_Returns!K142="","",(1+Fund_Returns!K142)/(1+Fund_Returns!$IB142))</f>
        <v>0.99219760000000001</v>
      </c>
      <c r="L142" s="81">
        <f>IF(Fund_Returns!L142="","",(1+Fund_Returns!L142)/(1+Fund_Returns!$IB142))</f>
        <v>0.96064229999999995</v>
      </c>
      <c r="M142" s="81" t="str">
        <f>IF(Fund_Returns!M142="","",(1+Fund_Returns!M142)/(1+Fund_Returns!$IB142))</f>
        <v/>
      </c>
      <c r="N142" s="81">
        <f>IF(Fund_Returns!N142="","",(1+Fund_Returns!N142)/(1+Fund_Returns!$IB142))</f>
        <v>0.97836869999999998</v>
      </c>
      <c r="O142" s="81" t="str">
        <f>IF(Fund_Returns!O142="","",(1+Fund_Returns!O142)/(1+Fund_Returns!$IB142))</f>
        <v/>
      </c>
      <c r="P142" s="81" t="str">
        <f>IF(Fund_Returns!P142="","",(1+Fund_Returns!P142)/(1+Fund_Returns!$IB142))</f>
        <v/>
      </c>
      <c r="Q142" s="81">
        <f>IF(Fund_Returns!Q142="","",(1+Fund_Returns!Q142)/(1+Fund_Returns!$IB142))</f>
        <v>0.95936379999999999</v>
      </c>
      <c r="R142" s="81">
        <f>IF(Fund_Returns!R142="","",(1+Fund_Returns!R142)/(1+Fund_Returns!$IB142))</f>
        <v>0.98690529999999999</v>
      </c>
      <c r="S142" s="81">
        <f>IF(Fund_Returns!S142="","",(1+Fund_Returns!S142)/(1+Fund_Returns!$IB142))</f>
        <v>0.96388091654306851</v>
      </c>
    </row>
    <row r="143" spans="1:19" x14ac:dyDescent="0.25">
      <c r="A143" s="82">
        <v>40847</v>
      </c>
      <c r="B143" s="81" t="str">
        <f>IF(Fund_Returns!B143="","",(1+Fund_Returns!B143)/(1+Fund_Returns!$IB143))</f>
        <v/>
      </c>
      <c r="C143" s="81" t="str">
        <f>IF(Fund_Returns!C143="","",(1+Fund_Returns!C143)/(1+Fund_Returns!$IB143))</f>
        <v/>
      </c>
      <c r="D143" s="81" t="str">
        <f>IF(Fund_Returns!D143="","",(1+Fund_Returns!D143)/(1+Fund_Returns!$IB143))</f>
        <v/>
      </c>
      <c r="E143" s="81" t="str">
        <f>IF(Fund_Returns!E143="","",(1+Fund_Returns!E143)/(1+Fund_Returns!$IB143))</f>
        <v/>
      </c>
      <c r="F143" s="81" t="str">
        <f>IF(Fund_Returns!F143="","",(1+Fund_Returns!F143)/(1+Fund_Returns!$IB143))</f>
        <v/>
      </c>
      <c r="G143" s="81" t="str">
        <f>IF(Fund_Returns!G143="","",(1+Fund_Returns!G143)/(1+Fund_Returns!$IB143))</f>
        <v/>
      </c>
      <c r="H143" s="81" t="str">
        <f>IF(Fund_Returns!H143="","",(1+Fund_Returns!H143)/(1+Fund_Returns!$IB143))</f>
        <v/>
      </c>
      <c r="I143" s="81" t="str">
        <f>IF(Fund_Returns!I143="","",(1+Fund_Returns!I143)/(1+Fund_Returns!$IB143))</f>
        <v/>
      </c>
      <c r="J143" s="81">
        <f>IF(Fund_Returns!J143="","",(1+Fund_Returns!J143)/(1+Fund_Returns!$IB143))</f>
        <v>1.0903115000000001</v>
      </c>
      <c r="K143" s="81">
        <f>IF(Fund_Returns!K143="","",(1+Fund_Returns!K143)/(1+Fund_Returns!$IB143))</f>
        <v>1.0535709</v>
      </c>
      <c r="L143" s="81">
        <f>IF(Fund_Returns!L143="","",(1+Fund_Returns!L143)/(1+Fund_Returns!$IB143))</f>
        <v>1.1062662000000001</v>
      </c>
      <c r="M143" s="81" t="str">
        <f>IF(Fund_Returns!M143="","",(1+Fund_Returns!M143)/(1+Fund_Returns!$IB143))</f>
        <v/>
      </c>
      <c r="N143" s="81">
        <f>IF(Fund_Returns!N143="","",(1+Fund_Returns!N143)/(1+Fund_Returns!$IB143))</f>
        <v>1.0738999</v>
      </c>
      <c r="O143" s="81" t="str">
        <f>IF(Fund_Returns!O143="","",(1+Fund_Returns!O143)/(1+Fund_Returns!$IB143))</f>
        <v/>
      </c>
      <c r="P143" s="81" t="str">
        <f>IF(Fund_Returns!P143="","",(1+Fund_Returns!P143)/(1+Fund_Returns!$IB143))</f>
        <v/>
      </c>
      <c r="Q143" s="81">
        <f>IF(Fund_Returns!Q143="","",(1+Fund_Returns!Q143)/(1+Fund_Returns!$IB143))</f>
        <v>1.0900631000000001</v>
      </c>
      <c r="R143" s="81">
        <f>IF(Fund_Returns!R143="","",(1+Fund_Returns!R143)/(1+Fund_Returns!$IB143))</f>
        <v>1.0694465</v>
      </c>
      <c r="S143" s="81">
        <f>IF(Fund_Returns!S143="","",(1+Fund_Returns!S143)/(1+Fund_Returns!$IB143))</f>
        <v>1.0934958305141842</v>
      </c>
    </row>
    <row r="144" spans="1:19" x14ac:dyDescent="0.25">
      <c r="A144" s="82">
        <v>40877</v>
      </c>
      <c r="B144" s="81" t="str">
        <f>IF(Fund_Returns!B144="","",(1+Fund_Returns!B144)/(1+Fund_Returns!$IB144))</f>
        <v/>
      </c>
      <c r="C144" s="81" t="str">
        <f>IF(Fund_Returns!C144="","",(1+Fund_Returns!C144)/(1+Fund_Returns!$IB144))</f>
        <v/>
      </c>
      <c r="D144" s="81" t="str">
        <f>IF(Fund_Returns!D144="","",(1+Fund_Returns!D144)/(1+Fund_Returns!$IB144))</f>
        <v/>
      </c>
      <c r="E144" s="81" t="str">
        <f>IF(Fund_Returns!E144="","",(1+Fund_Returns!E144)/(1+Fund_Returns!$IB144))</f>
        <v/>
      </c>
      <c r="F144" s="81" t="str">
        <f>IF(Fund_Returns!F144="","",(1+Fund_Returns!F144)/(1+Fund_Returns!$IB144))</f>
        <v/>
      </c>
      <c r="G144" s="81" t="str">
        <f>IF(Fund_Returns!G144="","",(1+Fund_Returns!G144)/(1+Fund_Returns!$IB144))</f>
        <v/>
      </c>
      <c r="H144" s="81" t="str">
        <f>IF(Fund_Returns!H144="","",(1+Fund_Returns!H144)/(1+Fund_Returns!$IB144))</f>
        <v/>
      </c>
      <c r="I144" s="81" t="str">
        <f>IF(Fund_Returns!I144="","",(1+Fund_Returns!I144)/(1+Fund_Returns!$IB144))</f>
        <v/>
      </c>
      <c r="J144" s="81">
        <f>IF(Fund_Returns!J144="","",(1+Fund_Returns!J144)/(1+Fund_Returns!$IB144))</f>
        <v>0.99348650000000005</v>
      </c>
      <c r="K144" s="81">
        <f>IF(Fund_Returns!K144="","",(1+Fund_Returns!K144)/(1+Fund_Returns!$IB144))</f>
        <v>0.97430000000000005</v>
      </c>
      <c r="L144" s="81">
        <f>IF(Fund_Returns!L144="","",(1+Fund_Returns!L144)/(1+Fund_Returns!$IB144))</f>
        <v>0.98684959999999999</v>
      </c>
      <c r="M144" s="81" t="str">
        <f>IF(Fund_Returns!M144="","",(1+Fund_Returns!M144)/(1+Fund_Returns!$IB144))</f>
        <v/>
      </c>
      <c r="N144" s="81">
        <f>IF(Fund_Returns!N144="","",(1+Fund_Returns!N144)/(1+Fund_Returns!$IB144))</f>
        <v>1.0054837000000001</v>
      </c>
      <c r="O144" s="81" t="str">
        <f>IF(Fund_Returns!O144="","",(1+Fund_Returns!O144)/(1+Fund_Returns!$IB144))</f>
        <v/>
      </c>
      <c r="P144" s="81" t="str">
        <f>IF(Fund_Returns!P144="","",(1+Fund_Returns!P144)/(1+Fund_Returns!$IB144))</f>
        <v/>
      </c>
      <c r="Q144" s="81">
        <f>IF(Fund_Returns!Q144="","",(1+Fund_Returns!Q144)/(1+Fund_Returns!$IB144))</f>
        <v>0.99666370000000004</v>
      </c>
      <c r="R144" s="81">
        <f>IF(Fund_Returns!R144="","",(1+Fund_Returns!R144)/(1+Fund_Returns!$IB144))</f>
        <v>1.006915</v>
      </c>
      <c r="S144" s="81">
        <f>IF(Fund_Returns!S144="","",(1+Fund_Returns!S144)/(1+Fund_Returns!$IB144))</f>
        <v>1.0159751248586937</v>
      </c>
    </row>
    <row r="145" spans="1:19" x14ac:dyDescent="0.25">
      <c r="A145" s="82">
        <v>40908</v>
      </c>
      <c r="B145" s="81" t="str">
        <f>IF(Fund_Returns!B145="","",(1+Fund_Returns!B145)/(1+Fund_Returns!$IB145))</f>
        <v/>
      </c>
      <c r="C145" s="81" t="str">
        <f>IF(Fund_Returns!C145="","",(1+Fund_Returns!C145)/(1+Fund_Returns!$IB145))</f>
        <v/>
      </c>
      <c r="D145" s="81" t="str">
        <f>IF(Fund_Returns!D145="","",(1+Fund_Returns!D145)/(1+Fund_Returns!$IB145))</f>
        <v/>
      </c>
      <c r="E145" s="81" t="str">
        <f>IF(Fund_Returns!E145="","",(1+Fund_Returns!E145)/(1+Fund_Returns!$IB145))</f>
        <v/>
      </c>
      <c r="F145" s="81" t="str">
        <f>IF(Fund_Returns!F145="","",(1+Fund_Returns!F145)/(1+Fund_Returns!$IB145))</f>
        <v/>
      </c>
      <c r="G145" s="81" t="str">
        <f>IF(Fund_Returns!G145="","",(1+Fund_Returns!G145)/(1+Fund_Returns!$IB145))</f>
        <v/>
      </c>
      <c r="H145" s="81" t="str">
        <f>IF(Fund_Returns!H145="","",(1+Fund_Returns!H145)/(1+Fund_Returns!$IB145))</f>
        <v/>
      </c>
      <c r="I145" s="81" t="str">
        <f>IF(Fund_Returns!I145="","",(1+Fund_Returns!I145)/(1+Fund_Returns!$IB145))</f>
        <v/>
      </c>
      <c r="J145" s="81">
        <f>IF(Fund_Returns!J145="","",(1+Fund_Returns!J145)/(1+Fund_Returns!$IB145))</f>
        <v>1.0028857</v>
      </c>
      <c r="K145" s="81">
        <f>IF(Fund_Returns!K145="","",(1+Fund_Returns!K145)/(1+Fund_Returns!$IB145))</f>
        <v>1.0173295</v>
      </c>
      <c r="L145" s="81">
        <f>IF(Fund_Returns!L145="","",(1+Fund_Returns!L145)/(1+Fund_Returns!$IB145))</f>
        <v>0.99438749999999998</v>
      </c>
      <c r="M145" s="81" t="str">
        <f>IF(Fund_Returns!M145="","",(1+Fund_Returns!M145)/(1+Fund_Returns!$IB145))</f>
        <v/>
      </c>
      <c r="N145" s="81">
        <f>IF(Fund_Returns!N145="","",(1+Fund_Returns!N145)/(1+Fund_Returns!$IB145))</f>
        <v>1.0103719</v>
      </c>
      <c r="O145" s="81" t="str">
        <f>IF(Fund_Returns!O145="","",(1+Fund_Returns!O145)/(1+Fund_Returns!$IB145))</f>
        <v/>
      </c>
      <c r="P145" s="81" t="str">
        <f>IF(Fund_Returns!P145="","",(1+Fund_Returns!P145)/(1+Fund_Returns!$IB145))</f>
        <v/>
      </c>
      <c r="Q145" s="81">
        <f>IF(Fund_Returns!Q145="","",(1+Fund_Returns!Q145)/(1+Fund_Returns!$IB145))</f>
        <v>1.0057103000000001</v>
      </c>
      <c r="R145" s="81">
        <f>IF(Fund_Returns!R145="","",(1+Fund_Returns!R145)/(1+Fund_Returns!$IB145))</f>
        <v>0.98802060000000003</v>
      </c>
      <c r="S145" s="81">
        <f>IF(Fund_Returns!S145="","",(1+Fund_Returns!S145)/(1+Fund_Returns!$IB145))</f>
        <v>0.97554426034043251</v>
      </c>
    </row>
    <row r="146" spans="1:19" x14ac:dyDescent="0.25">
      <c r="A146" s="82">
        <v>40939</v>
      </c>
      <c r="B146" s="81" t="str">
        <f>IF(Fund_Returns!B146="","",(1+Fund_Returns!B146)/(1+Fund_Returns!$IB146))</f>
        <v/>
      </c>
      <c r="C146" s="81" t="str">
        <f>IF(Fund_Returns!C146="","",(1+Fund_Returns!C146)/(1+Fund_Returns!$IB146))</f>
        <v/>
      </c>
      <c r="D146" s="81" t="str">
        <f>IF(Fund_Returns!D146="","",(1+Fund_Returns!D146)/(1+Fund_Returns!$IB146))</f>
        <v/>
      </c>
      <c r="E146" s="81" t="str">
        <f>IF(Fund_Returns!E146="","",(1+Fund_Returns!E146)/(1+Fund_Returns!$IB146))</f>
        <v/>
      </c>
      <c r="F146" s="81" t="str">
        <f>IF(Fund_Returns!F146="","",(1+Fund_Returns!F146)/(1+Fund_Returns!$IB146))</f>
        <v/>
      </c>
      <c r="G146" s="81" t="str">
        <f>IF(Fund_Returns!G146="","",(1+Fund_Returns!G146)/(1+Fund_Returns!$IB146))</f>
        <v/>
      </c>
      <c r="H146" s="81" t="str">
        <f>IF(Fund_Returns!H146="","",(1+Fund_Returns!H146)/(1+Fund_Returns!$IB146))</f>
        <v/>
      </c>
      <c r="I146" s="81" t="str">
        <f>IF(Fund_Returns!I146="","",(1+Fund_Returns!I146)/(1+Fund_Returns!$IB146))</f>
        <v/>
      </c>
      <c r="J146" s="81">
        <f>IF(Fund_Returns!J146="","",(1+Fund_Returns!J146)/(1+Fund_Returns!$IB146))</f>
        <v>1.0469111</v>
      </c>
      <c r="K146" s="81">
        <f>IF(Fund_Returns!K146="","",(1+Fund_Returns!K146)/(1+Fund_Returns!$IB146))</f>
        <v>1.0391836000000001</v>
      </c>
      <c r="L146" s="81">
        <f>IF(Fund_Returns!L146="","",(1+Fund_Returns!L146)/(1+Fund_Returns!$IB146))</f>
        <v>1.0575127</v>
      </c>
      <c r="M146" s="81" t="str">
        <f>IF(Fund_Returns!M146="","",(1+Fund_Returns!M146)/(1+Fund_Returns!$IB146))</f>
        <v/>
      </c>
      <c r="N146" s="81">
        <f>IF(Fund_Returns!N146="","",(1+Fund_Returns!N146)/(1+Fund_Returns!$IB146))</f>
        <v>1.0531512999999999</v>
      </c>
      <c r="O146" s="81" t="str">
        <f>IF(Fund_Returns!O146="","",(1+Fund_Returns!O146)/(1+Fund_Returns!$IB146))</f>
        <v/>
      </c>
      <c r="P146" s="81" t="str">
        <f>IF(Fund_Returns!P146="","",(1+Fund_Returns!P146)/(1+Fund_Returns!$IB146))</f>
        <v/>
      </c>
      <c r="Q146" s="81">
        <f>IF(Fund_Returns!Q146="","",(1+Fund_Returns!Q146)/(1+Fund_Returns!$IB146))</f>
        <v>1.0401370999999999</v>
      </c>
      <c r="R146" s="81">
        <f>IF(Fund_Returns!R146="","",(1+Fund_Returns!R146)/(1+Fund_Returns!$IB146))</f>
        <v>1.0429851999999999</v>
      </c>
      <c r="S146" s="81">
        <f>IF(Fund_Returns!S146="","",(1+Fund_Returns!S146)/(1+Fund_Returns!$IB146))</f>
        <v>1.05728923834736</v>
      </c>
    </row>
    <row r="147" spans="1:19" x14ac:dyDescent="0.25">
      <c r="A147" s="82">
        <v>40968</v>
      </c>
      <c r="B147" s="81" t="str">
        <f>IF(Fund_Returns!B147="","",(1+Fund_Returns!B147)/(1+Fund_Returns!$IB147))</f>
        <v/>
      </c>
      <c r="C147" s="81" t="str">
        <f>IF(Fund_Returns!C147="","",(1+Fund_Returns!C147)/(1+Fund_Returns!$IB147))</f>
        <v/>
      </c>
      <c r="D147" s="81" t="str">
        <f>IF(Fund_Returns!D147="","",(1+Fund_Returns!D147)/(1+Fund_Returns!$IB147))</f>
        <v/>
      </c>
      <c r="E147" s="81" t="str">
        <f>IF(Fund_Returns!E147="","",(1+Fund_Returns!E147)/(1+Fund_Returns!$IB147))</f>
        <v/>
      </c>
      <c r="F147" s="81" t="str">
        <f>IF(Fund_Returns!F147="","",(1+Fund_Returns!F147)/(1+Fund_Returns!$IB147))</f>
        <v/>
      </c>
      <c r="G147" s="81" t="str">
        <f>IF(Fund_Returns!G147="","",(1+Fund_Returns!G147)/(1+Fund_Returns!$IB147))</f>
        <v/>
      </c>
      <c r="H147" s="81" t="str">
        <f>IF(Fund_Returns!H147="","",(1+Fund_Returns!H147)/(1+Fund_Returns!$IB147))</f>
        <v/>
      </c>
      <c r="I147" s="81" t="str">
        <f>IF(Fund_Returns!I147="","",(1+Fund_Returns!I147)/(1+Fund_Returns!$IB147))</f>
        <v/>
      </c>
      <c r="J147" s="81">
        <f>IF(Fund_Returns!J147="","",(1+Fund_Returns!J147)/(1+Fund_Returns!$IB147))</f>
        <v>1.0196679</v>
      </c>
      <c r="K147" s="81">
        <f>IF(Fund_Returns!K147="","",(1+Fund_Returns!K147)/(1+Fund_Returns!$IB147))</f>
        <v>1.0204639</v>
      </c>
      <c r="L147" s="81">
        <f>IF(Fund_Returns!L147="","",(1+Fund_Returns!L147)/(1+Fund_Returns!$IB147))</f>
        <v>1.0122476</v>
      </c>
      <c r="M147" s="81" t="str">
        <f>IF(Fund_Returns!M147="","",(1+Fund_Returns!M147)/(1+Fund_Returns!$IB147))</f>
        <v/>
      </c>
      <c r="N147" s="81">
        <f>IF(Fund_Returns!N147="","",(1+Fund_Returns!N147)/(1+Fund_Returns!$IB147))</f>
        <v>1.018996</v>
      </c>
      <c r="O147" s="81" t="str">
        <f>IF(Fund_Returns!O147="","",(1+Fund_Returns!O147)/(1+Fund_Returns!$IB147))</f>
        <v/>
      </c>
      <c r="P147" s="81" t="str">
        <f>IF(Fund_Returns!P147="","",(1+Fund_Returns!P147)/(1+Fund_Returns!$IB147))</f>
        <v/>
      </c>
      <c r="Q147" s="81">
        <f>IF(Fund_Returns!Q147="","",(1+Fund_Returns!Q147)/(1+Fund_Returns!$IB147))</f>
        <v>1.0297411999999999</v>
      </c>
      <c r="R147" s="81">
        <f>IF(Fund_Returns!R147="","",(1+Fund_Returns!R147)/(1+Fund_Returns!$IB147))</f>
        <v>1.0203187</v>
      </c>
      <c r="S147" s="81">
        <f>IF(Fund_Returns!S147="","",(1+Fund_Returns!S147)/(1+Fund_Returns!$IB147))</f>
        <v>1.0169638052338907</v>
      </c>
    </row>
    <row r="148" spans="1:19" x14ac:dyDescent="0.25">
      <c r="A148" s="82">
        <v>40999</v>
      </c>
      <c r="B148" s="81" t="str">
        <f>IF(Fund_Returns!B148="","",(1+Fund_Returns!B148)/(1+Fund_Returns!$IB148))</f>
        <v/>
      </c>
      <c r="C148" s="81" t="str">
        <f>IF(Fund_Returns!C148="","",(1+Fund_Returns!C148)/(1+Fund_Returns!$IB148))</f>
        <v/>
      </c>
      <c r="D148" s="81" t="str">
        <f>IF(Fund_Returns!D148="","",(1+Fund_Returns!D148)/(1+Fund_Returns!$IB148))</f>
        <v/>
      </c>
      <c r="E148" s="81" t="str">
        <f>IF(Fund_Returns!E148="","",(1+Fund_Returns!E148)/(1+Fund_Returns!$IB148))</f>
        <v/>
      </c>
      <c r="F148" s="81" t="str">
        <f>IF(Fund_Returns!F148="","",(1+Fund_Returns!F148)/(1+Fund_Returns!$IB148))</f>
        <v/>
      </c>
      <c r="G148" s="81" t="str">
        <f>IF(Fund_Returns!G148="","",(1+Fund_Returns!G148)/(1+Fund_Returns!$IB148))</f>
        <v/>
      </c>
      <c r="H148" s="81" t="str">
        <f>IF(Fund_Returns!H148="","",(1+Fund_Returns!H148)/(1+Fund_Returns!$IB148))</f>
        <v/>
      </c>
      <c r="I148" s="81" t="str">
        <f>IF(Fund_Returns!I148="","",(1+Fund_Returns!I148)/(1+Fund_Returns!$IB148))</f>
        <v/>
      </c>
      <c r="J148" s="81">
        <f>IF(Fund_Returns!J148="","",(1+Fund_Returns!J148)/(1+Fund_Returns!$IB148))</f>
        <v>0.9949095</v>
      </c>
      <c r="K148" s="81">
        <f>IF(Fund_Returns!K148="","",(1+Fund_Returns!K148)/(1+Fund_Returns!$IB148))</f>
        <v>0.99383189999999999</v>
      </c>
      <c r="L148" s="81">
        <f>IF(Fund_Returns!L148="","",(1+Fund_Returns!L148)/(1+Fund_Returns!$IB148))</f>
        <v>0.98358000000000001</v>
      </c>
      <c r="M148" s="81" t="str">
        <f>IF(Fund_Returns!M148="","",(1+Fund_Returns!M148)/(1+Fund_Returns!$IB148))</f>
        <v/>
      </c>
      <c r="N148" s="81">
        <f>IF(Fund_Returns!N148="","",(1+Fund_Returns!N148)/(1+Fund_Returns!$IB148))</f>
        <v>0.99570599999999998</v>
      </c>
      <c r="O148" s="81" t="str">
        <f>IF(Fund_Returns!O148="","",(1+Fund_Returns!O148)/(1+Fund_Returns!$IB148))</f>
        <v/>
      </c>
      <c r="P148" s="81" t="str">
        <f>IF(Fund_Returns!P148="","",(1+Fund_Returns!P148)/(1+Fund_Returns!$IB148))</f>
        <v/>
      </c>
      <c r="Q148" s="81">
        <f>IF(Fund_Returns!Q148="","",(1+Fund_Returns!Q148)/(1+Fund_Returns!$IB148))</f>
        <v>1.0032904</v>
      </c>
      <c r="R148" s="81">
        <f>IF(Fund_Returns!R148="","",(1+Fund_Returns!R148)/(1+Fund_Returns!$IB148))</f>
        <v>0.98752609999999996</v>
      </c>
      <c r="S148" s="81">
        <f>IF(Fund_Returns!S148="","",(1+Fund_Returns!S148)/(1+Fund_Returns!$IB148))</f>
        <v>0.98588657816278091</v>
      </c>
    </row>
    <row r="149" spans="1:19" x14ac:dyDescent="0.25">
      <c r="A149" s="82">
        <v>41029</v>
      </c>
      <c r="B149" s="81" t="str">
        <f>IF(Fund_Returns!B149="","",(1+Fund_Returns!B149)/(1+Fund_Returns!$IB149))</f>
        <v/>
      </c>
      <c r="C149" s="81" t="str">
        <f>IF(Fund_Returns!C149="","",(1+Fund_Returns!C149)/(1+Fund_Returns!$IB149))</f>
        <v/>
      </c>
      <c r="D149" s="81" t="str">
        <f>IF(Fund_Returns!D149="","",(1+Fund_Returns!D149)/(1+Fund_Returns!$IB149))</f>
        <v/>
      </c>
      <c r="E149" s="81" t="str">
        <f>IF(Fund_Returns!E149="","",(1+Fund_Returns!E149)/(1+Fund_Returns!$IB149))</f>
        <v/>
      </c>
      <c r="F149" s="81" t="str">
        <f>IF(Fund_Returns!F149="","",(1+Fund_Returns!F149)/(1+Fund_Returns!$IB149))</f>
        <v/>
      </c>
      <c r="G149" s="81" t="str">
        <f>IF(Fund_Returns!G149="","",(1+Fund_Returns!G149)/(1+Fund_Returns!$IB149))</f>
        <v/>
      </c>
      <c r="H149" s="81" t="str">
        <f>IF(Fund_Returns!H149="","",(1+Fund_Returns!H149)/(1+Fund_Returns!$IB149))</f>
        <v/>
      </c>
      <c r="I149" s="81" t="str">
        <f>IF(Fund_Returns!I149="","",(1+Fund_Returns!I149)/(1+Fund_Returns!$IB149))</f>
        <v/>
      </c>
      <c r="J149" s="81">
        <f>IF(Fund_Returns!J149="","",(1+Fund_Returns!J149)/(1+Fund_Returns!$IB149))</f>
        <v>1.0281376</v>
      </c>
      <c r="K149" s="81">
        <f>IF(Fund_Returns!K149="","",(1+Fund_Returns!K149)/(1+Fund_Returns!$IB149))</f>
        <v>1.0085595000000001</v>
      </c>
      <c r="L149" s="81">
        <f>IF(Fund_Returns!L149="","",(1+Fund_Returns!L149)/(1+Fund_Returns!$IB149))</f>
        <v>1.0228888</v>
      </c>
      <c r="M149" s="81" t="str">
        <f>IF(Fund_Returns!M149="","",(1+Fund_Returns!M149)/(1+Fund_Returns!$IB149))</f>
        <v/>
      </c>
      <c r="N149" s="81">
        <f>IF(Fund_Returns!N149="","",(1+Fund_Returns!N149)/(1+Fund_Returns!$IB149))</f>
        <v>1.0293661999999999</v>
      </c>
      <c r="O149" s="81" t="str">
        <f>IF(Fund_Returns!O149="","",(1+Fund_Returns!O149)/(1+Fund_Returns!$IB149))</f>
        <v/>
      </c>
      <c r="P149" s="81" t="str">
        <f>IF(Fund_Returns!P149="","",(1+Fund_Returns!P149)/(1+Fund_Returns!$IB149))</f>
        <v/>
      </c>
      <c r="Q149" s="81">
        <f>IF(Fund_Returns!Q149="","",(1+Fund_Returns!Q149)/(1+Fund_Returns!$IB149))</f>
        <v>1.0228339</v>
      </c>
      <c r="R149" s="81">
        <f>IF(Fund_Returns!R149="","",(1+Fund_Returns!R149)/(1+Fund_Returns!$IB149))</f>
        <v>1.0183059000000001</v>
      </c>
      <c r="S149" s="81">
        <f>IF(Fund_Returns!S149="","",(1+Fund_Returns!S149)/(1+Fund_Returns!$IB149))</f>
        <v>1.0283327369592876</v>
      </c>
    </row>
    <row r="150" spans="1:19" x14ac:dyDescent="0.25">
      <c r="A150" s="82">
        <v>41060</v>
      </c>
      <c r="B150" s="81" t="str">
        <f>IF(Fund_Returns!B150="","",(1+Fund_Returns!B150)/(1+Fund_Returns!$IB150))</f>
        <v/>
      </c>
      <c r="C150" s="81" t="str">
        <f>IF(Fund_Returns!C150="","",(1+Fund_Returns!C150)/(1+Fund_Returns!$IB150))</f>
        <v/>
      </c>
      <c r="D150" s="81" t="str">
        <f>IF(Fund_Returns!D150="","",(1+Fund_Returns!D150)/(1+Fund_Returns!$IB150))</f>
        <v/>
      </c>
      <c r="E150" s="81" t="str">
        <f>IF(Fund_Returns!E150="","",(1+Fund_Returns!E150)/(1+Fund_Returns!$IB150))</f>
        <v/>
      </c>
      <c r="F150" s="81" t="str">
        <f>IF(Fund_Returns!F150="","",(1+Fund_Returns!F150)/(1+Fund_Returns!$IB150))</f>
        <v/>
      </c>
      <c r="G150" s="81" t="str">
        <f>IF(Fund_Returns!G150="","",(1+Fund_Returns!G150)/(1+Fund_Returns!$IB150))</f>
        <v/>
      </c>
      <c r="H150" s="81" t="str">
        <f>IF(Fund_Returns!H150="","",(1+Fund_Returns!H150)/(1+Fund_Returns!$IB150))</f>
        <v/>
      </c>
      <c r="I150" s="81" t="str">
        <f>IF(Fund_Returns!I150="","",(1+Fund_Returns!I150)/(1+Fund_Returns!$IB150))</f>
        <v/>
      </c>
      <c r="J150" s="81">
        <f>IF(Fund_Returns!J150="","",(1+Fund_Returns!J150)/(1+Fund_Returns!$IB150))</f>
        <v>0.96799190000000002</v>
      </c>
      <c r="K150" s="81">
        <f>IF(Fund_Returns!K150="","",(1+Fund_Returns!K150)/(1+Fund_Returns!$IB150))</f>
        <v>0.97047589999999995</v>
      </c>
      <c r="L150" s="81">
        <f>IF(Fund_Returns!L150="","",(1+Fund_Returns!L150)/(1+Fund_Returns!$IB150))</f>
        <v>0.96105629999999997</v>
      </c>
      <c r="M150" s="81" t="str">
        <f>IF(Fund_Returns!M150="","",(1+Fund_Returns!M150)/(1+Fund_Returns!$IB150))</f>
        <v/>
      </c>
      <c r="N150" s="81">
        <f>IF(Fund_Returns!N150="","",(1+Fund_Returns!N150)/(1+Fund_Returns!$IB150))</f>
        <v>0.96003130000000003</v>
      </c>
      <c r="O150" s="81" t="str">
        <f>IF(Fund_Returns!O150="","",(1+Fund_Returns!O150)/(1+Fund_Returns!$IB150))</f>
        <v/>
      </c>
      <c r="P150" s="81" t="str">
        <f>IF(Fund_Returns!P150="","",(1+Fund_Returns!P150)/(1+Fund_Returns!$IB150))</f>
        <v/>
      </c>
      <c r="Q150" s="81">
        <f>IF(Fund_Returns!Q150="","",(1+Fund_Returns!Q150)/(1+Fund_Returns!$IB150))</f>
        <v>0.97415600000000002</v>
      </c>
      <c r="R150" s="81">
        <f>IF(Fund_Returns!R150="","",(1+Fund_Returns!R150)/(1+Fund_Returns!$IB150))</f>
        <v>0.97101309999999996</v>
      </c>
      <c r="S150" s="81">
        <f>IF(Fund_Returns!S150="","",(1+Fund_Returns!S150)/(1+Fund_Returns!$IB150))</f>
        <v>0.96411121367504848</v>
      </c>
    </row>
    <row r="151" spans="1:19" x14ac:dyDescent="0.25">
      <c r="A151" s="82">
        <v>41090</v>
      </c>
      <c r="B151" s="81" t="str">
        <f>IF(Fund_Returns!B151="","",(1+Fund_Returns!B151)/(1+Fund_Returns!$IB151))</f>
        <v/>
      </c>
      <c r="C151" s="81" t="str">
        <f>IF(Fund_Returns!C151="","",(1+Fund_Returns!C151)/(1+Fund_Returns!$IB151))</f>
        <v/>
      </c>
      <c r="D151" s="81" t="str">
        <f>IF(Fund_Returns!D151="","",(1+Fund_Returns!D151)/(1+Fund_Returns!$IB151))</f>
        <v/>
      </c>
      <c r="E151" s="81" t="str">
        <f>IF(Fund_Returns!E151="","",(1+Fund_Returns!E151)/(1+Fund_Returns!$IB151))</f>
        <v/>
      </c>
      <c r="F151" s="81" t="str">
        <f>IF(Fund_Returns!F151="","",(1+Fund_Returns!F151)/(1+Fund_Returns!$IB151))</f>
        <v/>
      </c>
      <c r="G151" s="81" t="str">
        <f>IF(Fund_Returns!G151="","",(1+Fund_Returns!G151)/(1+Fund_Returns!$IB151))</f>
        <v/>
      </c>
      <c r="H151" s="81" t="str">
        <f>IF(Fund_Returns!H151="","",(1+Fund_Returns!H151)/(1+Fund_Returns!$IB151))</f>
        <v/>
      </c>
      <c r="I151" s="81" t="str">
        <f>IF(Fund_Returns!I151="","",(1+Fund_Returns!I151)/(1+Fund_Returns!$IB151))</f>
        <v/>
      </c>
      <c r="J151" s="81">
        <f>IF(Fund_Returns!J151="","",(1+Fund_Returns!J151)/(1+Fund_Returns!$IB151))</f>
        <v>1.0019338</v>
      </c>
      <c r="K151" s="81">
        <f>IF(Fund_Returns!K151="","",(1+Fund_Returns!K151)/(1+Fund_Returns!$IB151))</f>
        <v>0.99853999999999998</v>
      </c>
      <c r="L151" s="81">
        <f>IF(Fund_Returns!L151="","",(1+Fund_Returns!L151)/(1+Fund_Returns!$IB151))</f>
        <v>1.0108358</v>
      </c>
      <c r="M151" s="81" t="str">
        <f>IF(Fund_Returns!M151="","",(1+Fund_Returns!M151)/(1+Fund_Returns!$IB151))</f>
        <v/>
      </c>
      <c r="N151" s="81">
        <f>IF(Fund_Returns!N151="","",(1+Fund_Returns!N151)/(1+Fund_Returns!$IB151))</f>
        <v>1.0132637</v>
      </c>
      <c r="O151" s="81" t="str">
        <f>IF(Fund_Returns!O151="","",(1+Fund_Returns!O151)/(1+Fund_Returns!$IB151))</f>
        <v/>
      </c>
      <c r="P151" s="81" t="str">
        <f>IF(Fund_Returns!P151="","",(1+Fund_Returns!P151)/(1+Fund_Returns!$IB151))</f>
        <v/>
      </c>
      <c r="Q151" s="81">
        <f>IF(Fund_Returns!Q151="","",(1+Fund_Returns!Q151)/(1+Fund_Returns!$IB151))</f>
        <v>1.0112097</v>
      </c>
      <c r="R151" s="81">
        <f>IF(Fund_Returns!R151="","",(1+Fund_Returns!R151)/(1+Fund_Returns!$IB151))</f>
        <v>0.99555499999999997</v>
      </c>
      <c r="S151" s="81">
        <f>IF(Fund_Returns!S151="","",(1+Fund_Returns!S151)/(1+Fund_Returns!$IB151))</f>
        <v>1.0185246452220902</v>
      </c>
    </row>
    <row r="152" spans="1:19" x14ac:dyDescent="0.25">
      <c r="A152" s="82">
        <v>41121</v>
      </c>
      <c r="B152" s="81" t="str">
        <f>IF(Fund_Returns!B152="","",(1+Fund_Returns!B152)/(1+Fund_Returns!$IB152))</f>
        <v/>
      </c>
      <c r="C152" s="81">
        <f>IF(Fund_Returns!C152="","",(1+Fund_Returns!C152)/(1+Fund_Returns!$IB152))</f>
        <v>1.0232445999999999</v>
      </c>
      <c r="D152" s="81" t="str">
        <f>IF(Fund_Returns!D152="","",(1+Fund_Returns!D152)/(1+Fund_Returns!$IB152))</f>
        <v/>
      </c>
      <c r="E152" s="81">
        <f>IF(Fund_Returns!E152="","",(1+Fund_Returns!E152)/(1+Fund_Returns!$IB152))</f>
        <v>1.0349877999999999</v>
      </c>
      <c r="F152" s="81" t="str">
        <f>IF(Fund_Returns!F152="","",(1+Fund_Returns!F152)/(1+Fund_Returns!$IB152))</f>
        <v/>
      </c>
      <c r="G152" s="81" t="str">
        <f>IF(Fund_Returns!G152="","",(1+Fund_Returns!G152)/(1+Fund_Returns!$IB152))</f>
        <v/>
      </c>
      <c r="H152" s="81" t="str">
        <f>IF(Fund_Returns!H152="","",(1+Fund_Returns!H152)/(1+Fund_Returns!$IB152))</f>
        <v/>
      </c>
      <c r="I152" s="81" t="str">
        <f>IF(Fund_Returns!I152="","",(1+Fund_Returns!I152)/(1+Fund_Returns!$IB152))</f>
        <v/>
      </c>
      <c r="J152" s="81">
        <f>IF(Fund_Returns!J152="","",(1+Fund_Returns!J152)/(1+Fund_Returns!$IB152))</f>
        <v>1.0352001</v>
      </c>
      <c r="K152" s="81">
        <f>IF(Fund_Returns!K152="","",(1+Fund_Returns!K152)/(1+Fund_Returns!$IB152))</f>
        <v>1.023309</v>
      </c>
      <c r="L152" s="81">
        <f>IF(Fund_Returns!L152="","",(1+Fund_Returns!L152)/(1+Fund_Returns!$IB152))</f>
        <v>1.0226803</v>
      </c>
      <c r="M152" s="81" t="str">
        <f>IF(Fund_Returns!M152="","",(1+Fund_Returns!M152)/(1+Fund_Returns!$IB152))</f>
        <v/>
      </c>
      <c r="N152" s="81">
        <f>IF(Fund_Returns!N152="","",(1+Fund_Returns!N152)/(1+Fund_Returns!$IB152))</f>
        <v>1.0307739</v>
      </c>
      <c r="O152" s="81" t="str">
        <f>IF(Fund_Returns!O152="","",(1+Fund_Returns!O152)/(1+Fund_Returns!$IB152))</f>
        <v/>
      </c>
      <c r="P152" s="81" t="str">
        <f>IF(Fund_Returns!P152="","",(1+Fund_Returns!P152)/(1+Fund_Returns!$IB152))</f>
        <v/>
      </c>
      <c r="Q152" s="81">
        <f>IF(Fund_Returns!Q152="","",(1+Fund_Returns!Q152)/(1+Fund_Returns!$IB152))</f>
        <v>1.0433256</v>
      </c>
      <c r="R152" s="81">
        <f>IF(Fund_Returns!R152="","",(1+Fund_Returns!R152)/(1+Fund_Returns!$IB152))</f>
        <v>1.0026637</v>
      </c>
      <c r="S152" s="81">
        <f>IF(Fund_Returns!S152="","",(1+Fund_Returns!S152)/(1+Fund_Returns!$IB152))</f>
        <v>1.0270564235320754</v>
      </c>
    </row>
    <row r="153" spans="1:19" x14ac:dyDescent="0.25">
      <c r="A153" s="82">
        <v>41152</v>
      </c>
      <c r="B153" s="81" t="str">
        <f>IF(Fund_Returns!B153="","",(1+Fund_Returns!B153)/(1+Fund_Returns!$IB153))</f>
        <v/>
      </c>
      <c r="C153" s="81">
        <f>IF(Fund_Returns!C153="","",(1+Fund_Returns!C153)/(1+Fund_Returns!$IB153))</f>
        <v>1.012105</v>
      </c>
      <c r="D153" s="81" t="str">
        <f>IF(Fund_Returns!D153="","",(1+Fund_Returns!D153)/(1+Fund_Returns!$IB153))</f>
        <v/>
      </c>
      <c r="E153" s="81">
        <f>IF(Fund_Returns!E153="","",(1+Fund_Returns!E153)/(1+Fund_Returns!$IB153))</f>
        <v>1.0303066000000001</v>
      </c>
      <c r="F153" s="81" t="str">
        <f>IF(Fund_Returns!F153="","",(1+Fund_Returns!F153)/(1+Fund_Returns!$IB153))</f>
        <v/>
      </c>
      <c r="G153" s="81" t="str">
        <f>IF(Fund_Returns!G153="","",(1+Fund_Returns!G153)/(1+Fund_Returns!$IB153))</f>
        <v/>
      </c>
      <c r="H153" s="81" t="str">
        <f>IF(Fund_Returns!H153="","",(1+Fund_Returns!H153)/(1+Fund_Returns!$IB153))</f>
        <v/>
      </c>
      <c r="I153" s="81" t="str">
        <f>IF(Fund_Returns!I153="","",(1+Fund_Returns!I153)/(1+Fund_Returns!$IB153))</f>
        <v/>
      </c>
      <c r="J153" s="81">
        <f>IF(Fund_Returns!J153="","",(1+Fund_Returns!J153)/(1+Fund_Returns!$IB153))</f>
        <v>1.0212981000000001</v>
      </c>
      <c r="K153" s="81">
        <f>IF(Fund_Returns!K153="","",(1+Fund_Returns!K153)/(1+Fund_Returns!$IB153))</f>
        <v>1.0187710000000001</v>
      </c>
      <c r="L153" s="81">
        <f>IF(Fund_Returns!L153="","",(1+Fund_Returns!L153)/(1+Fund_Returns!$IB153))</f>
        <v>1.0322422</v>
      </c>
      <c r="M153" s="81" t="str">
        <f>IF(Fund_Returns!M153="","",(1+Fund_Returns!M153)/(1+Fund_Returns!$IB153))</f>
        <v/>
      </c>
      <c r="N153" s="81">
        <f>IF(Fund_Returns!N153="","",(1+Fund_Returns!N153)/(1+Fund_Returns!$IB153))</f>
        <v>1.0088317</v>
      </c>
      <c r="O153" s="81" t="str">
        <f>IF(Fund_Returns!O153="","",(1+Fund_Returns!O153)/(1+Fund_Returns!$IB153))</f>
        <v/>
      </c>
      <c r="P153" s="81" t="str">
        <f>IF(Fund_Returns!P153="","",(1+Fund_Returns!P153)/(1+Fund_Returns!$IB153))</f>
        <v/>
      </c>
      <c r="Q153" s="81">
        <f>IF(Fund_Returns!Q153="","",(1+Fund_Returns!Q153)/(1+Fund_Returns!$IB153))</f>
        <v>1.0232867000000001</v>
      </c>
      <c r="R153" s="81">
        <f>IF(Fund_Returns!R153="","",(1+Fund_Returns!R153)/(1+Fund_Returns!$IB153))</f>
        <v>1.0165721999999999</v>
      </c>
      <c r="S153" s="81">
        <f>IF(Fund_Returns!S153="","",(1+Fund_Returns!S153)/(1+Fund_Returns!$IB153))</f>
        <v>1.0274194475858234</v>
      </c>
    </row>
    <row r="154" spans="1:19" x14ac:dyDescent="0.25">
      <c r="A154" s="82">
        <v>41182</v>
      </c>
      <c r="B154" s="81" t="str">
        <f>IF(Fund_Returns!B154="","",(1+Fund_Returns!B154)/(1+Fund_Returns!$IB154))</f>
        <v/>
      </c>
      <c r="C154" s="81">
        <f>IF(Fund_Returns!C154="","",(1+Fund_Returns!C154)/(1+Fund_Returns!$IB154))</f>
        <v>1.0213576</v>
      </c>
      <c r="D154" s="81" t="str">
        <f>IF(Fund_Returns!D154="","",(1+Fund_Returns!D154)/(1+Fund_Returns!$IB154))</f>
        <v/>
      </c>
      <c r="E154" s="81">
        <f>IF(Fund_Returns!E154="","",(1+Fund_Returns!E154)/(1+Fund_Returns!$IB154))</f>
        <v>1.0067147000000001</v>
      </c>
      <c r="F154" s="81" t="str">
        <f>IF(Fund_Returns!F154="","",(1+Fund_Returns!F154)/(1+Fund_Returns!$IB154))</f>
        <v/>
      </c>
      <c r="G154" s="81" t="str">
        <f>IF(Fund_Returns!G154="","",(1+Fund_Returns!G154)/(1+Fund_Returns!$IB154))</f>
        <v/>
      </c>
      <c r="H154" s="81" t="str">
        <f>IF(Fund_Returns!H154="","",(1+Fund_Returns!H154)/(1+Fund_Returns!$IB154))</f>
        <v/>
      </c>
      <c r="I154" s="81" t="str">
        <f>IF(Fund_Returns!I154="","",(1+Fund_Returns!I154)/(1+Fund_Returns!$IB154))</f>
        <v/>
      </c>
      <c r="J154" s="81">
        <f>IF(Fund_Returns!J154="","",(1+Fund_Returns!J154)/(1+Fund_Returns!$IB154))</f>
        <v>1.0027573000000001</v>
      </c>
      <c r="K154" s="81" t="str">
        <f>IF(Fund_Returns!K154="","",(1+Fund_Returns!K154)/(1+Fund_Returns!$IB154))</f>
        <v/>
      </c>
      <c r="L154" s="81">
        <f>IF(Fund_Returns!L154="","",(1+Fund_Returns!L154)/(1+Fund_Returns!$IB154))</f>
        <v>1.0173695</v>
      </c>
      <c r="M154" s="81" t="str">
        <f>IF(Fund_Returns!M154="","",(1+Fund_Returns!M154)/(1+Fund_Returns!$IB154))</f>
        <v/>
      </c>
      <c r="N154" s="81">
        <f>IF(Fund_Returns!N154="","",(1+Fund_Returns!N154)/(1+Fund_Returns!$IB154))</f>
        <v>1.0103310000000001</v>
      </c>
      <c r="O154" s="81" t="str">
        <f>IF(Fund_Returns!O154="","",(1+Fund_Returns!O154)/(1+Fund_Returns!$IB154))</f>
        <v/>
      </c>
      <c r="P154" s="81" t="str">
        <f>IF(Fund_Returns!P154="","",(1+Fund_Returns!P154)/(1+Fund_Returns!$IB154))</f>
        <v/>
      </c>
      <c r="Q154" s="81">
        <f>IF(Fund_Returns!Q154="","",(1+Fund_Returns!Q154)/(1+Fund_Returns!$IB154))</f>
        <v>1.0039803</v>
      </c>
      <c r="R154" s="81">
        <f>IF(Fund_Returns!R154="","",(1+Fund_Returns!R154)/(1+Fund_Returns!$IB154))</f>
        <v>1.0138879000000001</v>
      </c>
      <c r="S154" s="81">
        <f>IF(Fund_Returns!S154="","",(1+Fund_Returns!S154)/(1+Fund_Returns!$IB154))</f>
        <v>1.0164477673199444</v>
      </c>
    </row>
    <row r="155" spans="1:19" x14ac:dyDescent="0.25">
      <c r="A155" s="82">
        <v>41213</v>
      </c>
      <c r="B155" s="81" t="str">
        <f>IF(Fund_Returns!B155="","",(1+Fund_Returns!B155)/(1+Fund_Returns!$IB155))</f>
        <v/>
      </c>
      <c r="C155" s="81">
        <f>IF(Fund_Returns!C155="","",(1+Fund_Returns!C155)/(1+Fund_Returns!$IB155))</f>
        <v>1.0341419000000001</v>
      </c>
      <c r="D155" s="81" t="str">
        <f>IF(Fund_Returns!D155="","",(1+Fund_Returns!D155)/(1+Fund_Returns!$IB155))</f>
        <v/>
      </c>
      <c r="E155" s="81">
        <f>IF(Fund_Returns!E155="","",(1+Fund_Returns!E155)/(1+Fund_Returns!$IB155))</f>
        <v>1.0340319</v>
      </c>
      <c r="F155" s="81" t="str">
        <f>IF(Fund_Returns!F155="","",(1+Fund_Returns!F155)/(1+Fund_Returns!$IB155))</f>
        <v/>
      </c>
      <c r="G155" s="81" t="str">
        <f>IF(Fund_Returns!G155="","",(1+Fund_Returns!G155)/(1+Fund_Returns!$IB155))</f>
        <v/>
      </c>
      <c r="H155" s="81" t="str">
        <f>IF(Fund_Returns!H155="","",(1+Fund_Returns!H155)/(1+Fund_Returns!$IB155))</f>
        <v/>
      </c>
      <c r="I155" s="81" t="str">
        <f>IF(Fund_Returns!I155="","",(1+Fund_Returns!I155)/(1+Fund_Returns!$IB155))</f>
        <v/>
      </c>
      <c r="J155" s="81">
        <f>IF(Fund_Returns!J155="","",(1+Fund_Returns!J155)/(1+Fund_Returns!$IB155))</f>
        <v>1.0439187000000001</v>
      </c>
      <c r="K155" s="81" t="str">
        <f>IF(Fund_Returns!K155="","",(1+Fund_Returns!K155)/(1+Fund_Returns!$IB155))</f>
        <v/>
      </c>
      <c r="L155" s="81">
        <f>IF(Fund_Returns!L155="","",(1+Fund_Returns!L155)/(1+Fund_Returns!$IB155))</f>
        <v>1.0516493</v>
      </c>
      <c r="M155" s="81" t="str">
        <f>IF(Fund_Returns!M155="","",(1+Fund_Returns!M155)/(1+Fund_Returns!$IB155))</f>
        <v/>
      </c>
      <c r="N155" s="81">
        <f>IF(Fund_Returns!N155="","",(1+Fund_Returns!N155)/(1+Fund_Returns!$IB155))</f>
        <v>1.0434626</v>
      </c>
      <c r="O155" s="81" t="str">
        <f>IF(Fund_Returns!O155="","",(1+Fund_Returns!O155)/(1+Fund_Returns!$IB155))</f>
        <v/>
      </c>
      <c r="P155" s="81" t="str">
        <f>IF(Fund_Returns!P155="","",(1+Fund_Returns!P155)/(1+Fund_Returns!$IB155))</f>
        <v/>
      </c>
      <c r="Q155" s="81">
        <f>IF(Fund_Returns!Q155="","",(1+Fund_Returns!Q155)/(1+Fund_Returns!$IB155))</f>
        <v>1.0349048000000001</v>
      </c>
      <c r="R155" s="81">
        <f>IF(Fund_Returns!R155="","",(1+Fund_Returns!R155)/(1+Fund_Returns!$IB155))</f>
        <v>1.0528974</v>
      </c>
      <c r="S155" s="81">
        <f>IF(Fund_Returns!S155="","",(1+Fund_Returns!S155)/(1+Fund_Returns!$IB155))</f>
        <v>1.0421713145125211</v>
      </c>
    </row>
    <row r="156" spans="1:19" x14ac:dyDescent="0.25">
      <c r="A156" s="82">
        <v>41243</v>
      </c>
      <c r="B156" s="81" t="str">
        <f>IF(Fund_Returns!B156="","",(1+Fund_Returns!B156)/(1+Fund_Returns!$IB156))</f>
        <v/>
      </c>
      <c r="C156" s="81">
        <f>IF(Fund_Returns!C156="","",(1+Fund_Returns!C156)/(1+Fund_Returns!$IB156))</f>
        <v>1.0122059000000001</v>
      </c>
      <c r="D156" s="81" t="str">
        <f>IF(Fund_Returns!D156="","",(1+Fund_Returns!D156)/(1+Fund_Returns!$IB156))</f>
        <v/>
      </c>
      <c r="E156" s="81">
        <f>IF(Fund_Returns!E156="","",(1+Fund_Returns!E156)/(1+Fund_Returns!$IB156))</f>
        <v>1.0235661</v>
      </c>
      <c r="F156" s="81" t="str">
        <f>IF(Fund_Returns!F156="","",(1+Fund_Returns!F156)/(1+Fund_Returns!$IB156))</f>
        <v/>
      </c>
      <c r="G156" s="81" t="str">
        <f>IF(Fund_Returns!G156="","",(1+Fund_Returns!G156)/(1+Fund_Returns!$IB156))</f>
        <v/>
      </c>
      <c r="H156" s="81" t="str">
        <f>IF(Fund_Returns!H156="","",(1+Fund_Returns!H156)/(1+Fund_Returns!$IB156))</f>
        <v/>
      </c>
      <c r="I156" s="81" t="str">
        <f>IF(Fund_Returns!I156="","",(1+Fund_Returns!I156)/(1+Fund_Returns!$IB156))</f>
        <v/>
      </c>
      <c r="J156" s="81">
        <f>IF(Fund_Returns!J156="","",(1+Fund_Returns!J156)/(1+Fund_Returns!$IB156))</f>
        <v>1.0094074</v>
      </c>
      <c r="K156" s="81" t="str">
        <f>IF(Fund_Returns!K156="","",(1+Fund_Returns!K156)/(1+Fund_Returns!$IB156))</f>
        <v/>
      </c>
      <c r="L156" s="81">
        <f>IF(Fund_Returns!L156="","",(1+Fund_Returns!L156)/(1+Fund_Returns!$IB156))</f>
        <v>1.0200634</v>
      </c>
      <c r="M156" s="81" t="str">
        <f>IF(Fund_Returns!M156="","",(1+Fund_Returns!M156)/(1+Fund_Returns!$IB156))</f>
        <v/>
      </c>
      <c r="N156" s="81">
        <f>IF(Fund_Returns!N156="","",(1+Fund_Returns!N156)/(1+Fund_Returns!$IB156))</f>
        <v>1.0020825</v>
      </c>
      <c r="O156" s="81" t="str">
        <f>IF(Fund_Returns!O156="","",(1+Fund_Returns!O156)/(1+Fund_Returns!$IB156))</f>
        <v/>
      </c>
      <c r="P156" s="81" t="str">
        <f>IF(Fund_Returns!P156="","",(1+Fund_Returns!P156)/(1+Fund_Returns!$IB156))</f>
        <v/>
      </c>
      <c r="Q156" s="81">
        <f>IF(Fund_Returns!Q156="","",(1+Fund_Returns!Q156)/(1+Fund_Returns!$IB156))</f>
        <v>1.0242338</v>
      </c>
      <c r="R156" s="81">
        <f>IF(Fund_Returns!R156="","",(1+Fund_Returns!R156)/(1+Fund_Returns!$IB156))</f>
        <v>1.0039553000000001</v>
      </c>
      <c r="S156" s="81">
        <f>IF(Fund_Returns!S156="","",(1+Fund_Returns!S156)/(1+Fund_Returns!$IB156))</f>
        <v>1.026355763176781</v>
      </c>
    </row>
    <row r="157" spans="1:19" x14ac:dyDescent="0.25">
      <c r="A157" s="82">
        <v>41274</v>
      </c>
      <c r="B157" s="81" t="str">
        <f>IF(Fund_Returns!B157="","",(1+Fund_Returns!B157)/(1+Fund_Returns!$IB157))</f>
        <v/>
      </c>
      <c r="C157" s="81">
        <f>IF(Fund_Returns!C157="","",(1+Fund_Returns!C157)/(1+Fund_Returns!$IB157))</f>
        <v>1.0371931000000001</v>
      </c>
      <c r="D157" s="81" t="str">
        <f>IF(Fund_Returns!D157="","",(1+Fund_Returns!D157)/(1+Fund_Returns!$IB157))</f>
        <v/>
      </c>
      <c r="E157" s="81">
        <f>IF(Fund_Returns!E157="","",(1+Fund_Returns!E157)/(1+Fund_Returns!$IB157))</f>
        <v>1.0362359999999999</v>
      </c>
      <c r="F157" s="81" t="str">
        <f>IF(Fund_Returns!F157="","",(1+Fund_Returns!F157)/(1+Fund_Returns!$IB157))</f>
        <v/>
      </c>
      <c r="G157" s="81" t="str">
        <f>IF(Fund_Returns!G157="","",(1+Fund_Returns!G157)/(1+Fund_Returns!$IB157))</f>
        <v/>
      </c>
      <c r="H157" s="81" t="str">
        <f>IF(Fund_Returns!H157="","",(1+Fund_Returns!H157)/(1+Fund_Returns!$IB157))</f>
        <v/>
      </c>
      <c r="I157" s="81" t="str">
        <f>IF(Fund_Returns!I157="","",(1+Fund_Returns!I157)/(1+Fund_Returns!$IB157))</f>
        <v/>
      </c>
      <c r="J157" s="81">
        <f>IF(Fund_Returns!J157="","",(1+Fund_Returns!J157)/(1+Fund_Returns!$IB157))</f>
        <v>1.0255924000000001</v>
      </c>
      <c r="K157" s="81" t="str">
        <f>IF(Fund_Returns!K157="","",(1+Fund_Returns!K157)/(1+Fund_Returns!$IB157))</f>
        <v/>
      </c>
      <c r="L157" s="81">
        <f>IF(Fund_Returns!L157="","",(1+Fund_Returns!L157)/(1+Fund_Returns!$IB157))</f>
        <v>1.0099819000000001</v>
      </c>
      <c r="M157" s="81" t="str">
        <f>IF(Fund_Returns!M157="","",(1+Fund_Returns!M157)/(1+Fund_Returns!$IB157))</f>
        <v/>
      </c>
      <c r="N157" s="81">
        <f>IF(Fund_Returns!N157="","",(1+Fund_Returns!N157)/(1+Fund_Returns!$IB157))</f>
        <v>1.0398395</v>
      </c>
      <c r="O157" s="81" t="str">
        <f>IF(Fund_Returns!O157="","",(1+Fund_Returns!O157)/(1+Fund_Returns!$IB157))</f>
        <v/>
      </c>
      <c r="P157" s="81" t="str">
        <f>IF(Fund_Returns!P157="","",(1+Fund_Returns!P157)/(1+Fund_Returns!$IB157))</f>
        <v/>
      </c>
      <c r="Q157" s="81">
        <f>IF(Fund_Returns!Q157="","",(1+Fund_Returns!Q157)/(1+Fund_Returns!$IB157))</f>
        <v>1.0389463000000001</v>
      </c>
      <c r="R157" s="81">
        <f>IF(Fund_Returns!R157="","",(1+Fund_Returns!R157)/(1+Fund_Returns!$IB157))</f>
        <v>1.0326363000000001</v>
      </c>
      <c r="S157" s="81">
        <f>IF(Fund_Returns!S157="","",(1+Fund_Returns!S157)/(1+Fund_Returns!$IB157))</f>
        <v>1.0315474734995216</v>
      </c>
    </row>
    <row r="158" spans="1:19" x14ac:dyDescent="0.25">
      <c r="A158" s="82">
        <v>41305</v>
      </c>
      <c r="B158" s="81" t="str">
        <f>IF(Fund_Returns!B158="","",(1+Fund_Returns!B158)/(1+Fund_Returns!$IB158))</f>
        <v/>
      </c>
      <c r="C158" s="81">
        <f>IF(Fund_Returns!C158="","",(1+Fund_Returns!C158)/(1+Fund_Returns!$IB158))</f>
        <v>1.0286455000000001</v>
      </c>
      <c r="D158" s="81" t="str">
        <f>IF(Fund_Returns!D158="","",(1+Fund_Returns!D158)/(1+Fund_Returns!$IB158))</f>
        <v/>
      </c>
      <c r="E158" s="81">
        <f>IF(Fund_Returns!E158="","",(1+Fund_Returns!E158)/(1+Fund_Returns!$IB158))</f>
        <v>1.04823</v>
      </c>
      <c r="F158" s="81" t="str">
        <f>IF(Fund_Returns!F158="","",(1+Fund_Returns!F158)/(1+Fund_Returns!$IB158))</f>
        <v/>
      </c>
      <c r="G158" s="81" t="str">
        <f>IF(Fund_Returns!G158="","",(1+Fund_Returns!G158)/(1+Fund_Returns!$IB158))</f>
        <v/>
      </c>
      <c r="H158" s="81" t="str">
        <f>IF(Fund_Returns!H158="","",(1+Fund_Returns!H158)/(1+Fund_Returns!$IB158))</f>
        <v/>
      </c>
      <c r="I158" s="81" t="str">
        <f>IF(Fund_Returns!I158="","",(1+Fund_Returns!I158)/(1+Fund_Returns!$IB158))</f>
        <v/>
      </c>
      <c r="J158" s="81">
        <f>IF(Fund_Returns!J158="","",(1+Fund_Returns!J158)/(1+Fund_Returns!$IB158))</f>
        <v>1.0269557</v>
      </c>
      <c r="K158" s="81" t="str">
        <f>IF(Fund_Returns!K158="","",(1+Fund_Returns!K158)/(1+Fund_Returns!$IB158))</f>
        <v/>
      </c>
      <c r="L158" s="81">
        <f>IF(Fund_Returns!L158="","",(1+Fund_Returns!L158)/(1+Fund_Returns!$IB158))</f>
        <v>1.0463909</v>
      </c>
      <c r="M158" s="81" t="str">
        <f>IF(Fund_Returns!M158="","",(1+Fund_Returns!M158)/(1+Fund_Returns!$IB158))</f>
        <v/>
      </c>
      <c r="N158" s="81">
        <f>IF(Fund_Returns!N158="","",(1+Fund_Returns!N158)/(1+Fund_Returns!$IB158))</f>
        <v>1.0085583</v>
      </c>
      <c r="O158" s="81" t="str">
        <f>IF(Fund_Returns!O158="","",(1+Fund_Returns!O158)/(1+Fund_Returns!$IB158))</f>
        <v/>
      </c>
      <c r="P158" s="81" t="str">
        <f>IF(Fund_Returns!P158="","",(1+Fund_Returns!P158)/(1+Fund_Returns!$IB158))</f>
        <v/>
      </c>
      <c r="Q158" s="81">
        <f>IF(Fund_Returns!Q158="","",(1+Fund_Returns!Q158)/(1+Fund_Returns!$IB158))</f>
        <v>1.0063390000000001</v>
      </c>
      <c r="R158" s="81">
        <f>IF(Fund_Returns!R158="","",(1+Fund_Returns!R158)/(1+Fund_Returns!$IB158))</f>
        <v>1.0271124</v>
      </c>
      <c r="S158" s="81">
        <f>IF(Fund_Returns!S158="","",(1+Fund_Returns!S158)/(1+Fund_Returns!$IB158))</f>
        <v>1.0322731563691712</v>
      </c>
    </row>
    <row r="159" spans="1:19" x14ac:dyDescent="0.25">
      <c r="A159" s="82">
        <v>41333</v>
      </c>
      <c r="B159" s="81" t="str">
        <f>IF(Fund_Returns!B159="","",(1+Fund_Returns!B159)/(1+Fund_Returns!$IB159))</f>
        <v/>
      </c>
      <c r="C159" s="81">
        <f>IF(Fund_Returns!C159="","",(1+Fund_Returns!C159)/(1+Fund_Returns!$IB159))</f>
        <v>1.0010893999999999</v>
      </c>
      <c r="D159" s="81" t="str">
        <f>IF(Fund_Returns!D159="","",(1+Fund_Returns!D159)/(1+Fund_Returns!$IB159))</f>
        <v/>
      </c>
      <c r="E159" s="81">
        <f>IF(Fund_Returns!E159="","",(1+Fund_Returns!E159)/(1+Fund_Returns!$IB159))</f>
        <v>0.99788109999999997</v>
      </c>
      <c r="F159" s="81" t="str">
        <f>IF(Fund_Returns!F159="","",(1+Fund_Returns!F159)/(1+Fund_Returns!$IB159))</f>
        <v/>
      </c>
      <c r="G159" s="81" t="str">
        <f>IF(Fund_Returns!G159="","",(1+Fund_Returns!G159)/(1+Fund_Returns!$IB159))</f>
        <v/>
      </c>
      <c r="H159" s="81" t="str">
        <f>IF(Fund_Returns!H159="","",(1+Fund_Returns!H159)/(1+Fund_Returns!$IB159))</f>
        <v/>
      </c>
      <c r="I159" s="81" t="str">
        <f>IF(Fund_Returns!I159="","",(1+Fund_Returns!I159)/(1+Fund_Returns!$IB159))</f>
        <v/>
      </c>
      <c r="J159" s="81">
        <f>IF(Fund_Returns!J159="","",(1+Fund_Returns!J159)/(1+Fund_Returns!$IB159))</f>
        <v>0.9898131</v>
      </c>
      <c r="K159" s="81" t="str">
        <f>IF(Fund_Returns!K159="","",(1+Fund_Returns!K159)/(1+Fund_Returns!$IB159))</f>
        <v/>
      </c>
      <c r="L159" s="81">
        <f>IF(Fund_Returns!L159="","",(1+Fund_Returns!L159)/(1+Fund_Returns!$IB159))</f>
        <v>0.9842938</v>
      </c>
      <c r="M159" s="81" t="str">
        <f>IF(Fund_Returns!M159="","",(1+Fund_Returns!M159)/(1+Fund_Returns!$IB159))</f>
        <v/>
      </c>
      <c r="N159" s="81">
        <f>IF(Fund_Returns!N159="","",(1+Fund_Returns!N159)/(1+Fund_Returns!$IB159))</f>
        <v>0.98538979999999998</v>
      </c>
      <c r="O159" s="81" t="str">
        <f>IF(Fund_Returns!O159="","",(1+Fund_Returns!O159)/(1+Fund_Returns!$IB159))</f>
        <v/>
      </c>
      <c r="P159" s="81" t="str">
        <f>IF(Fund_Returns!P159="","",(1+Fund_Returns!P159)/(1+Fund_Returns!$IB159))</f>
        <v/>
      </c>
      <c r="Q159" s="81">
        <f>IF(Fund_Returns!Q159="","",(1+Fund_Returns!Q159)/(1+Fund_Returns!$IB159))</f>
        <v>0.99580060000000004</v>
      </c>
      <c r="R159" s="81">
        <f>IF(Fund_Returns!R159="","",(1+Fund_Returns!R159)/(1+Fund_Returns!$IB159))</f>
        <v>0.97876830000000004</v>
      </c>
      <c r="S159" s="81">
        <f>IF(Fund_Returns!S159="","",(1+Fund_Returns!S159)/(1+Fund_Returns!$IB159))</f>
        <v>0.98106142246805794</v>
      </c>
    </row>
    <row r="160" spans="1:19" x14ac:dyDescent="0.25">
      <c r="A160" s="82">
        <v>41364</v>
      </c>
      <c r="B160" s="81" t="str">
        <f>IF(Fund_Returns!B160="","",(1+Fund_Returns!B160)/(1+Fund_Returns!$IB160))</f>
        <v/>
      </c>
      <c r="C160" s="81">
        <f>IF(Fund_Returns!C160="","",(1+Fund_Returns!C160)/(1+Fund_Returns!$IB160))</f>
        <v>1.0132626</v>
      </c>
      <c r="D160" s="81" t="str">
        <f>IF(Fund_Returns!D160="","",(1+Fund_Returns!D160)/(1+Fund_Returns!$IB160))</f>
        <v/>
      </c>
      <c r="E160" s="81">
        <f>IF(Fund_Returns!E160="","",(1+Fund_Returns!E160)/(1+Fund_Returns!$IB160))</f>
        <v>1.0296947999999999</v>
      </c>
      <c r="F160" s="81" t="str">
        <f>IF(Fund_Returns!F160="","",(1+Fund_Returns!F160)/(1+Fund_Returns!$IB160))</f>
        <v/>
      </c>
      <c r="G160" s="81" t="str">
        <f>IF(Fund_Returns!G160="","",(1+Fund_Returns!G160)/(1+Fund_Returns!$IB160))</f>
        <v/>
      </c>
      <c r="H160" s="81" t="str">
        <f>IF(Fund_Returns!H160="","",(1+Fund_Returns!H160)/(1+Fund_Returns!$IB160))</f>
        <v/>
      </c>
      <c r="I160" s="81" t="str">
        <f>IF(Fund_Returns!I160="","",(1+Fund_Returns!I160)/(1+Fund_Returns!$IB160))</f>
        <v/>
      </c>
      <c r="J160" s="81">
        <f>IF(Fund_Returns!J160="","",(1+Fund_Returns!J160)/(1+Fund_Returns!$IB160))</f>
        <v>1.0164384</v>
      </c>
      <c r="K160" s="81" t="str">
        <f>IF(Fund_Returns!K160="","",(1+Fund_Returns!K160)/(1+Fund_Returns!$IB160))</f>
        <v/>
      </c>
      <c r="L160" s="81">
        <f>IF(Fund_Returns!L160="","",(1+Fund_Returns!L160)/(1+Fund_Returns!$IB160))</f>
        <v>1.0073810000000001</v>
      </c>
      <c r="M160" s="81" t="str">
        <f>IF(Fund_Returns!M160="","",(1+Fund_Returns!M160)/(1+Fund_Returns!$IB160))</f>
        <v/>
      </c>
      <c r="N160" s="81">
        <f>IF(Fund_Returns!N160="","",(1+Fund_Returns!N160)/(1+Fund_Returns!$IB160))</f>
        <v>1.0120483</v>
      </c>
      <c r="O160" s="81" t="str">
        <f>IF(Fund_Returns!O160="","",(1+Fund_Returns!O160)/(1+Fund_Returns!$IB160))</f>
        <v/>
      </c>
      <c r="P160" s="81" t="str">
        <f>IF(Fund_Returns!P160="","",(1+Fund_Returns!P160)/(1+Fund_Returns!$IB160))</f>
        <v/>
      </c>
      <c r="Q160" s="81">
        <f>IF(Fund_Returns!Q160="","",(1+Fund_Returns!Q160)/(1+Fund_Returns!$IB160))</f>
        <v>1.0121827000000001</v>
      </c>
      <c r="R160" s="81">
        <f>IF(Fund_Returns!R160="","",(1+Fund_Returns!R160)/(1+Fund_Returns!$IB160))</f>
        <v>1.0083534999999999</v>
      </c>
      <c r="S160" s="81">
        <f>IF(Fund_Returns!S160="","",(1+Fund_Returns!S160)/(1+Fund_Returns!$IB160))</f>
        <v>1.0119455081152666</v>
      </c>
    </row>
    <row r="161" spans="1:19" x14ac:dyDescent="0.25">
      <c r="A161" s="82">
        <v>41394</v>
      </c>
      <c r="B161" s="81" t="str">
        <f>IF(Fund_Returns!B161="","",(1+Fund_Returns!B161)/(1+Fund_Returns!$IB161))</f>
        <v/>
      </c>
      <c r="C161" s="81">
        <f>IF(Fund_Returns!C161="","",(1+Fund_Returns!C161)/(1+Fund_Returns!$IB161))</f>
        <v>0.98234659999999996</v>
      </c>
      <c r="D161" s="81" t="str">
        <f>IF(Fund_Returns!D161="","",(1+Fund_Returns!D161)/(1+Fund_Returns!$IB161))</f>
        <v/>
      </c>
      <c r="E161" s="81">
        <f>IF(Fund_Returns!E161="","",(1+Fund_Returns!E161)/(1+Fund_Returns!$IB161))</f>
        <v>0.99207350000000005</v>
      </c>
      <c r="F161" s="81" t="str">
        <f>IF(Fund_Returns!F161="","",(1+Fund_Returns!F161)/(1+Fund_Returns!$IB161))</f>
        <v/>
      </c>
      <c r="G161" s="81" t="str">
        <f>IF(Fund_Returns!G161="","",(1+Fund_Returns!G161)/(1+Fund_Returns!$IB161))</f>
        <v/>
      </c>
      <c r="H161" s="81" t="str">
        <f>IF(Fund_Returns!H161="","",(1+Fund_Returns!H161)/(1+Fund_Returns!$IB161))</f>
        <v/>
      </c>
      <c r="I161" s="81" t="str">
        <f>IF(Fund_Returns!I161="","",(1+Fund_Returns!I161)/(1+Fund_Returns!$IB161))</f>
        <v/>
      </c>
      <c r="J161" s="81">
        <f>IF(Fund_Returns!J161="","",(1+Fund_Returns!J161)/(1+Fund_Returns!$IB161))</f>
        <v>0.98162519999999998</v>
      </c>
      <c r="K161" s="81" t="str">
        <f>IF(Fund_Returns!K161="","",(1+Fund_Returns!K161)/(1+Fund_Returns!$IB161))</f>
        <v/>
      </c>
      <c r="L161" s="81">
        <f>IF(Fund_Returns!L161="","",(1+Fund_Returns!L161)/(1+Fund_Returns!$IB161))</f>
        <v>0.97663829999999996</v>
      </c>
      <c r="M161" s="81" t="str">
        <f>IF(Fund_Returns!M161="","",(1+Fund_Returns!M161)/(1+Fund_Returns!$IB161))</f>
        <v/>
      </c>
      <c r="N161" s="81">
        <f>IF(Fund_Returns!N161="","",(1+Fund_Returns!N161)/(1+Fund_Returns!$IB161))</f>
        <v>0.98947560000000001</v>
      </c>
      <c r="O161" s="81" t="str">
        <f>IF(Fund_Returns!O161="","",(1+Fund_Returns!O161)/(1+Fund_Returns!$IB161))</f>
        <v/>
      </c>
      <c r="P161" s="81" t="str">
        <f>IF(Fund_Returns!P161="","",(1+Fund_Returns!P161)/(1+Fund_Returns!$IB161))</f>
        <v/>
      </c>
      <c r="Q161" s="81">
        <f>IF(Fund_Returns!Q161="","",(1+Fund_Returns!Q161)/(1+Fund_Returns!$IB161))</f>
        <v>0.99128269999999996</v>
      </c>
      <c r="R161" s="81">
        <f>IF(Fund_Returns!R161="","",(1+Fund_Returns!R161)/(1+Fund_Returns!$IB161))</f>
        <v>0.96488629999999997</v>
      </c>
      <c r="S161" s="81">
        <f>IF(Fund_Returns!S161="","",(1+Fund_Returns!S161)/(1+Fund_Returns!$IB161))</f>
        <v>0.97505797757186063</v>
      </c>
    </row>
    <row r="162" spans="1:19" x14ac:dyDescent="0.25">
      <c r="A162" s="82">
        <v>41425</v>
      </c>
      <c r="B162" s="81" t="str">
        <f>IF(Fund_Returns!B162="","",(1+Fund_Returns!B162)/(1+Fund_Returns!$IB162))</f>
        <v/>
      </c>
      <c r="C162" s="81">
        <f>IF(Fund_Returns!C162="","",(1+Fund_Returns!C162)/(1+Fund_Returns!$IB162))</f>
        <v>1.0720132</v>
      </c>
      <c r="D162" s="81">
        <f>IF(Fund_Returns!D162="","",(1+Fund_Returns!D162)/(1+Fund_Returns!$IB162))</f>
        <v>1.0309969999999999</v>
      </c>
      <c r="E162" s="81">
        <f>IF(Fund_Returns!E162="","",(1+Fund_Returns!E162)/(1+Fund_Returns!$IB162))</f>
        <v>1.07782</v>
      </c>
      <c r="F162" s="81" t="str">
        <f>IF(Fund_Returns!F162="","",(1+Fund_Returns!F162)/(1+Fund_Returns!$IB162))</f>
        <v/>
      </c>
      <c r="G162" s="81" t="str">
        <f>IF(Fund_Returns!G162="","",(1+Fund_Returns!G162)/(1+Fund_Returns!$IB162))</f>
        <v/>
      </c>
      <c r="H162" s="81" t="str">
        <f>IF(Fund_Returns!H162="","",(1+Fund_Returns!H162)/(1+Fund_Returns!$IB162))</f>
        <v/>
      </c>
      <c r="I162" s="81" t="str">
        <f>IF(Fund_Returns!I162="","",(1+Fund_Returns!I162)/(1+Fund_Returns!$IB162))</f>
        <v/>
      </c>
      <c r="J162" s="81">
        <f>IF(Fund_Returns!J162="","",(1+Fund_Returns!J162)/(1+Fund_Returns!$IB162))</f>
        <v>1.0784049</v>
      </c>
      <c r="K162" s="81" t="str">
        <f>IF(Fund_Returns!K162="","",(1+Fund_Returns!K162)/(1+Fund_Returns!$IB162))</f>
        <v/>
      </c>
      <c r="L162" s="81">
        <f>IF(Fund_Returns!L162="","",(1+Fund_Returns!L162)/(1+Fund_Returns!$IB162))</f>
        <v>1.1124282999999999</v>
      </c>
      <c r="M162" s="81" t="str">
        <f>IF(Fund_Returns!M162="","",(1+Fund_Returns!M162)/(1+Fund_Returns!$IB162))</f>
        <v/>
      </c>
      <c r="N162" s="81">
        <f>IF(Fund_Returns!N162="","",(1+Fund_Returns!N162)/(1+Fund_Returns!$IB162))</f>
        <v>1.0545652000000001</v>
      </c>
      <c r="O162" s="81" t="str">
        <f>IF(Fund_Returns!O162="","",(1+Fund_Returns!O162)/(1+Fund_Returns!$IB162))</f>
        <v/>
      </c>
      <c r="P162" s="81" t="str">
        <f>IF(Fund_Returns!P162="","",(1+Fund_Returns!P162)/(1+Fund_Returns!$IB162))</f>
        <v/>
      </c>
      <c r="Q162" s="81">
        <f>IF(Fund_Returns!Q162="","",(1+Fund_Returns!Q162)/(1+Fund_Returns!$IB162))</f>
        <v>1.0664347000000001</v>
      </c>
      <c r="R162" s="81">
        <f>IF(Fund_Returns!R162="","",(1+Fund_Returns!R162)/(1+Fund_Returns!$IB162))</f>
        <v>1.0667100999999999</v>
      </c>
      <c r="S162" s="81">
        <f>IF(Fund_Returns!S162="","",(1+Fund_Returns!S162)/(1+Fund_Returns!$IB162))</f>
        <v>1.0851135110389745</v>
      </c>
    </row>
    <row r="163" spans="1:19" x14ac:dyDescent="0.25">
      <c r="A163" s="82">
        <v>41455</v>
      </c>
      <c r="B163" s="81" t="str">
        <f>IF(Fund_Returns!B163="","",(1+Fund_Returns!B163)/(1+Fund_Returns!$IB163))</f>
        <v/>
      </c>
      <c r="C163" s="81">
        <f>IF(Fund_Returns!C163="","",(1+Fund_Returns!C163)/(1+Fund_Returns!$IB163))</f>
        <v>0.95502370000000003</v>
      </c>
      <c r="D163" s="81">
        <f>IF(Fund_Returns!D163="","",(1+Fund_Returns!D163)/(1+Fund_Returns!$IB163))</f>
        <v>0.95231710000000003</v>
      </c>
      <c r="E163" s="81">
        <f>IF(Fund_Returns!E163="","",(1+Fund_Returns!E163)/(1+Fund_Returns!$IB163))</f>
        <v>0.98375769999999996</v>
      </c>
      <c r="F163" s="81" t="str">
        <f>IF(Fund_Returns!F163="","",(1+Fund_Returns!F163)/(1+Fund_Returns!$IB163))</f>
        <v/>
      </c>
      <c r="G163" s="81" t="str">
        <f>IF(Fund_Returns!G163="","",(1+Fund_Returns!G163)/(1+Fund_Returns!$IB163))</f>
        <v/>
      </c>
      <c r="H163" s="81" t="str">
        <f>IF(Fund_Returns!H163="","",(1+Fund_Returns!H163)/(1+Fund_Returns!$IB163))</f>
        <v/>
      </c>
      <c r="I163" s="81" t="str">
        <f>IF(Fund_Returns!I163="","",(1+Fund_Returns!I163)/(1+Fund_Returns!$IB163))</f>
        <v/>
      </c>
      <c r="J163" s="81">
        <f>IF(Fund_Returns!J163="","",(1+Fund_Returns!J163)/(1+Fund_Returns!$IB163))</f>
        <v>0.96254669999999998</v>
      </c>
      <c r="K163" s="81" t="str">
        <f>IF(Fund_Returns!K163="","",(1+Fund_Returns!K163)/(1+Fund_Returns!$IB163))</f>
        <v/>
      </c>
      <c r="L163" s="81">
        <f>IF(Fund_Returns!L163="","",(1+Fund_Returns!L163)/(1+Fund_Returns!$IB163))</f>
        <v>0.92869179999999996</v>
      </c>
      <c r="M163" s="81" t="str">
        <f>IF(Fund_Returns!M163="","",(1+Fund_Returns!M163)/(1+Fund_Returns!$IB163))</f>
        <v/>
      </c>
      <c r="N163" s="81">
        <f>IF(Fund_Returns!N163="","",(1+Fund_Returns!N163)/(1+Fund_Returns!$IB163))</f>
        <v>0.96242079999999997</v>
      </c>
      <c r="O163" s="81" t="str">
        <f>IF(Fund_Returns!O163="","",(1+Fund_Returns!O163)/(1+Fund_Returns!$IB163))</f>
        <v/>
      </c>
      <c r="P163" s="81" t="str">
        <f>IF(Fund_Returns!P163="","",(1+Fund_Returns!P163)/(1+Fund_Returns!$IB163))</f>
        <v/>
      </c>
      <c r="Q163" s="81">
        <f>IF(Fund_Returns!Q163="","",(1+Fund_Returns!Q163)/(1+Fund_Returns!$IB163))</f>
        <v>0.96558880000000002</v>
      </c>
      <c r="R163" s="81">
        <f>IF(Fund_Returns!R163="","",(1+Fund_Returns!R163)/(1+Fund_Returns!$IB163))</f>
        <v>0.94423089999999998</v>
      </c>
      <c r="S163" s="81">
        <f>IF(Fund_Returns!S163="","",(1+Fund_Returns!S163)/(1+Fund_Returns!$IB163))</f>
        <v>0.94302293694975581</v>
      </c>
    </row>
    <row r="164" spans="1:19" x14ac:dyDescent="0.25">
      <c r="A164" s="82">
        <v>41486</v>
      </c>
      <c r="B164" s="81" t="str">
        <f>IF(Fund_Returns!B164="","",(1+Fund_Returns!B164)/(1+Fund_Returns!$IB164))</f>
        <v/>
      </c>
      <c r="C164" s="81">
        <f>IF(Fund_Returns!C164="","",(1+Fund_Returns!C164)/(1+Fund_Returns!$IB164))</f>
        <v>1.0490427</v>
      </c>
      <c r="D164" s="81">
        <f>IF(Fund_Returns!D164="","",(1+Fund_Returns!D164)/(1+Fund_Returns!$IB164))</f>
        <v>1.0212146</v>
      </c>
      <c r="E164" s="81">
        <f>IF(Fund_Returns!E164="","",(1+Fund_Returns!E164)/(1+Fund_Returns!$IB164))</f>
        <v>1.0280670999999999</v>
      </c>
      <c r="F164" s="81" t="str">
        <f>IF(Fund_Returns!F164="","",(1+Fund_Returns!F164)/(1+Fund_Returns!$IB164))</f>
        <v/>
      </c>
      <c r="G164" s="81" t="str">
        <f>IF(Fund_Returns!G164="","",(1+Fund_Returns!G164)/(1+Fund_Returns!$IB164))</f>
        <v/>
      </c>
      <c r="H164" s="81" t="str">
        <f>IF(Fund_Returns!H164="","",(1+Fund_Returns!H164)/(1+Fund_Returns!$IB164))</f>
        <v/>
      </c>
      <c r="I164" s="81" t="str">
        <f>IF(Fund_Returns!I164="","",(1+Fund_Returns!I164)/(1+Fund_Returns!$IB164))</f>
        <v/>
      </c>
      <c r="J164" s="81">
        <f>IF(Fund_Returns!J164="","",(1+Fund_Returns!J164)/(1+Fund_Returns!$IB164))</f>
        <v>1.0375148000000001</v>
      </c>
      <c r="K164" s="81" t="str">
        <f>IF(Fund_Returns!K164="","",(1+Fund_Returns!K164)/(1+Fund_Returns!$IB164))</f>
        <v/>
      </c>
      <c r="L164" s="81">
        <f>IF(Fund_Returns!L164="","",(1+Fund_Returns!L164)/(1+Fund_Returns!$IB164))</f>
        <v>1.0588960000000001</v>
      </c>
      <c r="M164" s="81" t="str">
        <f>IF(Fund_Returns!M164="","",(1+Fund_Returns!M164)/(1+Fund_Returns!$IB164))</f>
        <v/>
      </c>
      <c r="N164" s="81">
        <f>IF(Fund_Returns!N164="","",(1+Fund_Returns!N164)/(1+Fund_Returns!$IB164))</f>
        <v>1.0291669000000001</v>
      </c>
      <c r="O164" s="81" t="str">
        <f>IF(Fund_Returns!O164="","",(1+Fund_Returns!O164)/(1+Fund_Returns!$IB164))</f>
        <v/>
      </c>
      <c r="P164" s="81" t="str">
        <f>IF(Fund_Returns!P164="","",(1+Fund_Returns!P164)/(1+Fund_Returns!$IB164))</f>
        <v/>
      </c>
      <c r="Q164" s="81">
        <f>IF(Fund_Returns!Q164="","",(1+Fund_Returns!Q164)/(1+Fund_Returns!$IB164))</f>
        <v>1.0353303</v>
      </c>
      <c r="R164" s="81">
        <f>IF(Fund_Returns!R164="","",(1+Fund_Returns!R164)/(1+Fund_Returns!$IB164))</f>
        <v>1.0518476999999999</v>
      </c>
      <c r="S164" s="81">
        <f>IF(Fund_Returns!S164="","",(1+Fund_Returns!S164)/(1+Fund_Returns!$IB164))</f>
        <v>1.0440722220753578</v>
      </c>
    </row>
    <row r="165" spans="1:19" x14ac:dyDescent="0.25">
      <c r="A165" s="82">
        <v>41517</v>
      </c>
      <c r="B165" s="81" t="str">
        <f>IF(Fund_Returns!B165="","",(1+Fund_Returns!B165)/(1+Fund_Returns!$IB165))</f>
        <v/>
      </c>
      <c r="C165" s="81">
        <f>IF(Fund_Returns!C165="","",(1+Fund_Returns!C165)/(1+Fund_Returns!$IB165))</f>
        <v>1.0286263</v>
      </c>
      <c r="D165" s="81">
        <f>IF(Fund_Returns!D165="","",(1+Fund_Returns!D165)/(1+Fund_Returns!$IB165))</f>
        <v>1.0318992</v>
      </c>
      <c r="E165" s="81">
        <f>IF(Fund_Returns!E165="","",(1+Fund_Returns!E165)/(1+Fund_Returns!$IB165))</f>
        <v>1.0230216999999999</v>
      </c>
      <c r="F165" s="81" t="str">
        <f>IF(Fund_Returns!F165="","",(1+Fund_Returns!F165)/(1+Fund_Returns!$IB165))</f>
        <v/>
      </c>
      <c r="G165" s="81" t="str">
        <f>IF(Fund_Returns!G165="","",(1+Fund_Returns!G165)/(1+Fund_Returns!$IB165))</f>
        <v/>
      </c>
      <c r="H165" s="81" t="str">
        <f>IF(Fund_Returns!H165="","",(1+Fund_Returns!H165)/(1+Fund_Returns!$IB165))</f>
        <v/>
      </c>
      <c r="I165" s="81" t="str">
        <f>IF(Fund_Returns!I165="","",(1+Fund_Returns!I165)/(1+Fund_Returns!$IB165))</f>
        <v/>
      </c>
      <c r="J165" s="81">
        <f>IF(Fund_Returns!J165="","",(1+Fund_Returns!J165)/(1+Fund_Returns!$IB165))</f>
        <v>1.0183765</v>
      </c>
      <c r="K165" s="81" t="str">
        <f>IF(Fund_Returns!K165="","",(1+Fund_Returns!K165)/(1+Fund_Returns!$IB165))</f>
        <v/>
      </c>
      <c r="L165" s="81">
        <f>IF(Fund_Returns!L165="","",(1+Fund_Returns!L165)/(1+Fund_Returns!$IB165))</f>
        <v>1.0335828</v>
      </c>
      <c r="M165" s="81" t="str">
        <f>IF(Fund_Returns!M165="","",(1+Fund_Returns!M165)/(1+Fund_Returns!$IB165))</f>
        <v/>
      </c>
      <c r="N165" s="81">
        <f>IF(Fund_Returns!N165="","",(1+Fund_Returns!N165)/(1+Fund_Returns!$IB165))</f>
        <v>1.0114380999999999</v>
      </c>
      <c r="O165" s="81" t="str">
        <f>IF(Fund_Returns!O165="","",(1+Fund_Returns!O165)/(1+Fund_Returns!$IB165))</f>
        <v/>
      </c>
      <c r="P165" s="81" t="str">
        <f>IF(Fund_Returns!P165="","",(1+Fund_Returns!P165)/(1+Fund_Returns!$IB165))</f>
        <v/>
      </c>
      <c r="Q165" s="81">
        <f>IF(Fund_Returns!Q165="","",(1+Fund_Returns!Q165)/(1+Fund_Returns!$IB165))</f>
        <v>1.0172848999999999</v>
      </c>
      <c r="R165" s="81">
        <f>IF(Fund_Returns!R165="","",(1+Fund_Returns!R165)/(1+Fund_Returns!$IB165))</f>
        <v>1.0340339000000001</v>
      </c>
      <c r="S165" s="81">
        <f>IF(Fund_Returns!S165="","",(1+Fund_Returns!S165)/(1+Fund_Returns!$IB165))</f>
        <v>1.0257715694714413</v>
      </c>
    </row>
    <row r="166" spans="1:19" x14ac:dyDescent="0.25">
      <c r="A166" s="82">
        <v>41547</v>
      </c>
      <c r="B166" s="81">
        <f>IF(Fund_Returns!B166="","",(1+Fund_Returns!B166)/(1+Fund_Returns!$IB166))</f>
        <v>1.0462586</v>
      </c>
      <c r="C166" s="81">
        <f>IF(Fund_Returns!C166="","",(1+Fund_Returns!C166)/(1+Fund_Returns!$IB166))</f>
        <v>1.0433943000000001</v>
      </c>
      <c r="D166" s="81">
        <f>IF(Fund_Returns!D166="","",(1+Fund_Returns!D166)/(1+Fund_Returns!$IB166))</f>
        <v>1.0447476</v>
      </c>
      <c r="E166" s="81">
        <f>IF(Fund_Returns!E166="","",(1+Fund_Returns!E166)/(1+Fund_Returns!$IB166))</f>
        <v>1.0414231</v>
      </c>
      <c r="F166" s="81" t="str">
        <f>IF(Fund_Returns!F166="","",(1+Fund_Returns!F166)/(1+Fund_Returns!$IB166))</f>
        <v/>
      </c>
      <c r="G166" s="81" t="str">
        <f>IF(Fund_Returns!G166="","",(1+Fund_Returns!G166)/(1+Fund_Returns!$IB166))</f>
        <v/>
      </c>
      <c r="H166" s="81" t="str">
        <f>IF(Fund_Returns!H166="","",(1+Fund_Returns!H166)/(1+Fund_Returns!$IB166))</f>
        <v/>
      </c>
      <c r="I166" s="81" t="str">
        <f>IF(Fund_Returns!I166="","",(1+Fund_Returns!I166)/(1+Fund_Returns!$IB166))</f>
        <v/>
      </c>
      <c r="J166" s="81">
        <f>IF(Fund_Returns!J166="","",(1+Fund_Returns!J166)/(1+Fund_Returns!$IB166))</f>
        <v>1.0497909999999999</v>
      </c>
      <c r="K166" s="81" t="str">
        <f>IF(Fund_Returns!K166="","",(1+Fund_Returns!K166)/(1+Fund_Returns!$IB166))</f>
        <v/>
      </c>
      <c r="L166" s="81">
        <f>IF(Fund_Returns!L166="","",(1+Fund_Returns!L166)/(1+Fund_Returns!$IB166))</f>
        <v>1.0366135999999999</v>
      </c>
      <c r="M166" s="81" t="str">
        <f>IF(Fund_Returns!M166="","",(1+Fund_Returns!M166)/(1+Fund_Returns!$IB166))</f>
        <v/>
      </c>
      <c r="N166" s="81">
        <f>IF(Fund_Returns!N166="","",(1+Fund_Returns!N166)/(1+Fund_Returns!$IB166))</f>
        <v>1.0454848000000001</v>
      </c>
      <c r="O166" s="81" t="str">
        <f>IF(Fund_Returns!O166="","",(1+Fund_Returns!O166)/(1+Fund_Returns!$IB166))</f>
        <v/>
      </c>
      <c r="P166" s="81" t="str">
        <f>IF(Fund_Returns!P166="","",(1+Fund_Returns!P166)/(1+Fund_Returns!$IB166))</f>
        <v/>
      </c>
      <c r="Q166" s="81">
        <f>IF(Fund_Returns!Q166="","",(1+Fund_Returns!Q166)/(1+Fund_Returns!$IB166))</f>
        <v>1.0506818</v>
      </c>
      <c r="R166" s="81">
        <f>IF(Fund_Returns!R166="","",(1+Fund_Returns!R166)/(1+Fund_Returns!$IB166))</f>
        <v>1.0569824999999999</v>
      </c>
      <c r="S166" s="81">
        <f>IF(Fund_Returns!S166="","",(1+Fund_Returns!S166)/(1+Fund_Returns!$IB166))</f>
        <v>1.0507608237478783</v>
      </c>
    </row>
    <row r="167" spans="1:19" x14ac:dyDescent="0.25">
      <c r="A167" s="82">
        <v>41578</v>
      </c>
      <c r="B167" s="81">
        <f>IF(Fund_Returns!B167="","",(1+Fund_Returns!B167)/(1+Fund_Returns!$IB167))</f>
        <v>1.0375084999999999</v>
      </c>
      <c r="C167" s="81">
        <f>IF(Fund_Returns!C167="","",(1+Fund_Returns!C167)/(1+Fund_Returns!$IB167))</f>
        <v>1.0373531</v>
      </c>
      <c r="D167" s="81">
        <f>IF(Fund_Returns!D167="","",(1+Fund_Returns!D167)/(1+Fund_Returns!$IB167))</f>
        <v>1.0340639</v>
      </c>
      <c r="E167" s="81">
        <f>IF(Fund_Returns!E167="","",(1+Fund_Returns!E167)/(1+Fund_Returns!$IB167))</f>
        <v>1.0437529999999999</v>
      </c>
      <c r="F167" s="81" t="str">
        <f>IF(Fund_Returns!F167="","",(1+Fund_Returns!F167)/(1+Fund_Returns!$IB167))</f>
        <v/>
      </c>
      <c r="G167" s="81" t="str">
        <f>IF(Fund_Returns!G167="","",(1+Fund_Returns!G167)/(1+Fund_Returns!$IB167))</f>
        <v/>
      </c>
      <c r="H167" s="81" t="str">
        <f>IF(Fund_Returns!H167="","",(1+Fund_Returns!H167)/(1+Fund_Returns!$IB167))</f>
        <v/>
      </c>
      <c r="I167" s="81" t="str">
        <f>IF(Fund_Returns!I167="","",(1+Fund_Returns!I167)/(1+Fund_Returns!$IB167))</f>
        <v/>
      </c>
      <c r="J167" s="81">
        <f>IF(Fund_Returns!J167="","",(1+Fund_Returns!J167)/(1+Fund_Returns!$IB167))</f>
        <v>1.036878</v>
      </c>
      <c r="K167" s="81" t="str">
        <f>IF(Fund_Returns!K167="","",(1+Fund_Returns!K167)/(1+Fund_Returns!$IB167))</f>
        <v/>
      </c>
      <c r="L167" s="81">
        <f>IF(Fund_Returns!L167="","",(1+Fund_Returns!L167)/(1+Fund_Returns!$IB167))</f>
        <v>1.03392</v>
      </c>
      <c r="M167" s="81" t="str">
        <f>IF(Fund_Returns!M167="","",(1+Fund_Returns!M167)/(1+Fund_Returns!$IB167))</f>
        <v/>
      </c>
      <c r="N167" s="81">
        <f>IF(Fund_Returns!N167="","",(1+Fund_Returns!N167)/(1+Fund_Returns!$IB167))</f>
        <v>1.0437848999999999</v>
      </c>
      <c r="O167" s="81" t="str">
        <f>IF(Fund_Returns!O167="","",(1+Fund_Returns!O167)/(1+Fund_Returns!$IB167))</f>
        <v/>
      </c>
      <c r="P167" s="81" t="str">
        <f>IF(Fund_Returns!P167="","",(1+Fund_Returns!P167)/(1+Fund_Returns!$IB167))</f>
        <v/>
      </c>
      <c r="Q167" s="81">
        <f>IF(Fund_Returns!Q167="","",(1+Fund_Returns!Q167)/(1+Fund_Returns!$IB167))</f>
        <v>1.0412271</v>
      </c>
      <c r="R167" s="81">
        <f>IF(Fund_Returns!R167="","",(1+Fund_Returns!R167)/(1+Fund_Returns!$IB167))</f>
        <v>1.0323142000000001</v>
      </c>
      <c r="S167" s="81">
        <f>IF(Fund_Returns!S167="","",(1+Fund_Returns!S167)/(1+Fund_Returns!$IB167))</f>
        <v>1.0361366100469822</v>
      </c>
    </row>
    <row r="168" spans="1:19" x14ac:dyDescent="0.25">
      <c r="A168" s="82">
        <v>41608</v>
      </c>
      <c r="B168" s="81">
        <f>IF(Fund_Returns!B168="","",(1+Fund_Returns!B168)/(1+Fund_Returns!$IB168))</f>
        <v>0.99325649999999999</v>
      </c>
      <c r="C168" s="81">
        <f>IF(Fund_Returns!C168="","",(1+Fund_Returns!C168)/(1+Fund_Returns!$IB168))</f>
        <v>0.99614610000000003</v>
      </c>
      <c r="D168" s="81">
        <f>IF(Fund_Returns!D168="","",(1+Fund_Returns!D168)/(1+Fund_Returns!$IB168))</f>
        <v>0.97580149999999999</v>
      </c>
      <c r="E168" s="81">
        <f>IF(Fund_Returns!E168="","",(1+Fund_Returns!E168)/(1+Fund_Returns!$IB168))</f>
        <v>0.9994324</v>
      </c>
      <c r="F168" s="81" t="str">
        <f>IF(Fund_Returns!F168="","",(1+Fund_Returns!F168)/(1+Fund_Returns!$IB168))</f>
        <v/>
      </c>
      <c r="G168" s="81" t="str">
        <f>IF(Fund_Returns!G168="","",(1+Fund_Returns!G168)/(1+Fund_Returns!$IB168))</f>
        <v/>
      </c>
      <c r="H168" s="81" t="str">
        <f>IF(Fund_Returns!H168="","",(1+Fund_Returns!H168)/(1+Fund_Returns!$IB168))</f>
        <v/>
      </c>
      <c r="I168" s="81" t="str">
        <f>IF(Fund_Returns!I168="","",(1+Fund_Returns!I168)/(1+Fund_Returns!$IB168))</f>
        <v/>
      </c>
      <c r="J168" s="81">
        <f>IF(Fund_Returns!J168="","",(1+Fund_Returns!J168)/(1+Fund_Returns!$IB168))</f>
        <v>0.98082840000000004</v>
      </c>
      <c r="K168" s="81" t="str">
        <f>IF(Fund_Returns!K168="","",(1+Fund_Returns!K168)/(1+Fund_Returns!$IB168))</f>
        <v/>
      </c>
      <c r="L168" s="81">
        <f>IF(Fund_Returns!L168="","",(1+Fund_Returns!L168)/(1+Fund_Returns!$IB168))</f>
        <v>0.98732529999999996</v>
      </c>
      <c r="M168" s="81" t="str">
        <f>IF(Fund_Returns!M168="","",(1+Fund_Returns!M168)/(1+Fund_Returns!$IB168))</f>
        <v/>
      </c>
      <c r="N168" s="81">
        <f>IF(Fund_Returns!N168="","",(1+Fund_Returns!N168)/(1+Fund_Returns!$IB168))</f>
        <v>0.97849149999999996</v>
      </c>
      <c r="O168" s="81" t="str">
        <f>IF(Fund_Returns!O168="","",(1+Fund_Returns!O168)/(1+Fund_Returns!$IB168))</f>
        <v/>
      </c>
      <c r="P168" s="81" t="str">
        <f>IF(Fund_Returns!P168="","",(1+Fund_Returns!P168)/(1+Fund_Returns!$IB168))</f>
        <v/>
      </c>
      <c r="Q168" s="81">
        <f>IF(Fund_Returns!Q168="","",(1+Fund_Returns!Q168)/(1+Fund_Returns!$IB168))</f>
        <v>0.98353550000000001</v>
      </c>
      <c r="R168" s="81">
        <f>IF(Fund_Returns!R168="","",(1+Fund_Returns!R168)/(1+Fund_Returns!$IB168))</f>
        <v>0.97976949999999996</v>
      </c>
      <c r="S168" s="81">
        <f>IF(Fund_Returns!S168="","",(1+Fund_Returns!S168)/(1+Fund_Returns!$IB168))</f>
        <v>0.98899647365355314</v>
      </c>
    </row>
    <row r="169" spans="1:19" x14ac:dyDescent="0.25">
      <c r="A169" s="82">
        <v>41639</v>
      </c>
      <c r="B169" s="81">
        <f>IF(Fund_Returns!B169="","",(1+Fund_Returns!B169)/(1+Fund_Returns!$IB169))</f>
        <v>1.0211220999999999</v>
      </c>
      <c r="C169" s="81">
        <f>IF(Fund_Returns!C169="","",(1+Fund_Returns!C169)/(1+Fund_Returns!$IB169))</f>
        <v>1.0158794</v>
      </c>
      <c r="D169" s="81">
        <f>IF(Fund_Returns!D169="","",(1+Fund_Returns!D169)/(1+Fund_Returns!$IB169))</f>
        <v>1.0124898</v>
      </c>
      <c r="E169" s="81">
        <f>IF(Fund_Returns!E169="","",(1+Fund_Returns!E169)/(1+Fund_Returns!$IB169))</f>
        <v>1.0324778999999999</v>
      </c>
      <c r="F169" s="81" t="str">
        <f>IF(Fund_Returns!F169="","",(1+Fund_Returns!F169)/(1+Fund_Returns!$IB169))</f>
        <v/>
      </c>
      <c r="G169" s="81" t="str">
        <f>IF(Fund_Returns!G169="","",(1+Fund_Returns!G169)/(1+Fund_Returns!$IB169))</f>
        <v/>
      </c>
      <c r="H169" s="81" t="str">
        <f>IF(Fund_Returns!H169="","",(1+Fund_Returns!H169)/(1+Fund_Returns!$IB169))</f>
        <v/>
      </c>
      <c r="I169" s="81" t="str">
        <f>IF(Fund_Returns!I169="","",(1+Fund_Returns!I169)/(1+Fund_Returns!$IB169))</f>
        <v/>
      </c>
      <c r="J169" s="81">
        <f>IF(Fund_Returns!J169="","",(1+Fund_Returns!J169)/(1+Fund_Returns!$IB169))</f>
        <v>1.0299722</v>
      </c>
      <c r="K169" s="81" t="str">
        <f>IF(Fund_Returns!K169="","",(1+Fund_Returns!K169)/(1+Fund_Returns!$IB169))</f>
        <v/>
      </c>
      <c r="L169" s="81">
        <f>IF(Fund_Returns!L169="","",(1+Fund_Returns!L169)/(1+Fund_Returns!$IB169))</f>
        <v>1.0352945</v>
      </c>
      <c r="M169" s="81" t="str">
        <f>IF(Fund_Returns!M169="","",(1+Fund_Returns!M169)/(1+Fund_Returns!$IB169))</f>
        <v/>
      </c>
      <c r="N169" s="81">
        <f>IF(Fund_Returns!N169="","",(1+Fund_Returns!N169)/(1+Fund_Returns!$IB169))</f>
        <v>1.0219227</v>
      </c>
      <c r="O169" s="81" t="str">
        <f>IF(Fund_Returns!O169="","",(1+Fund_Returns!O169)/(1+Fund_Returns!$IB169))</f>
        <v/>
      </c>
      <c r="P169" s="81" t="str">
        <f>IF(Fund_Returns!P169="","",(1+Fund_Returns!P169)/(1+Fund_Returns!$IB169))</f>
        <v/>
      </c>
      <c r="Q169" s="81">
        <f>IF(Fund_Returns!Q169="","",(1+Fund_Returns!Q169)/(1+Fund_Returns!$IB169))</f>
        <v>1.0409352999999999</v>
      </c>
      <c r="R169" s="81">
        <f>IF(Fund_Returns!R169="","",(1+Fund_Returns!R169)/(1+Fund_Returns!$IB169))</f>
        <v>1.0228248</v>
      </c>
      <c r="S169" s="81">
        <f>IF(Fund_Returns!S169="","",(1+Fund_Returns!S169)/(1+Fund_Returns!$IB169))</f>
        <v>1.029838018256759</v>
      </c>
    </row>
    <row r="170" spans="1:19" x14ac:dyDescent="0.25">
      <c r="A170" s="82">
        <v>41670</v>
      </c>
      <c r="B170" s="81">
        <f>IF(Fund_Returns!B170="","",(1+Fund_Returns!B170)/(1+Fund_Returns!$IB170))</f>
        <v>0.98282389999999997</v>
      </c>
      <c r="C170" s="81">
        <f>IF(Fund_Returns!C170="","",(1+Fund_Returns!C170)/(1+Fund_Returns!$IB170))</f>
        <v>0.98351619999999995</v>
      </c>
      <c r="D170" s="81">
        <f>IF(Fund_Returns!D170="","",(1+Fund_Returns!D170)/(1+Fund_Returns!$IB170))</f>
        <v>0.97979799999999995</v>
      </c>
      <c r="E170" s="81">
        <f>IF(Fund_Returns!E170="","",(1+Fund_Returns!E170)/(1+Fund_Returns!$IB170))</f>
        <v>0.96896470000000001</v>
      </c>
      <c r="F170" s="81" t="str">
        <f>IF(Fund_Returns!F170="","",(1+Fund_Returns!F170)/(1+Fund_Returns!$IB170))</f>
        <v/>
      </c>
      <c r="G170" s="81" t="str">
        <f>IF(Fund_Returns!G170="","",(1+Fund_Returns!G170)/(1+Fund_Returns!$IB170))</f>
        <v/>
      </c>
      <c r="H170" s="81" t="str">
        <f>IF(Fund_Returns!H170="","",(1+Fund_Returns!H170)/(1+Fund_Returns!$IB170))</f>
        <v/>
      </c>
      <c r="I170" s="81" t="str">
        <f>IF(Fund_Returns!I170="","",(1+Fund_Returns!I170)/(1+Fund_Returns!$IB170))</f>
        <v/>
      </c>
      <c r="J170" s="81">
        <f>IF(Fund_Returns!J170="","",(1+Fund_Returns!J170)/(1+Fund_Returns!$IB170))</f>
        <v>0.97168739999999998</v>
      </c>
      <c r="K170" s="81" t="str">
        <f>IF(Fund_Returns!K170="","",(1+Fund_Returns!K170)/(1+Fund_Returns!$IB170))</f>
        <v/>
      </c>
      <c r="L170" s="81">
        <f>IF(Fund_Returns!L170="","",(1+Fund_Returns!L170)/(1+Fund_Returns!$IB170))</f>
        <v>0.98814219999999997</v>
      </c>
      <c r="M170" s="81" t="str">
        <f>IF(Fund_Returns!M170="","",(1+Fund_Returns!M170)/(1+Fund_Returns!$IB170))</f>
        <v/>
      </c>
      <c r="N170" s="81">
        <f>IF(Fund_Returns!N170="","",(1+Fund_Returns!N170)/(1+Fund_Returns!$IB170))</f>
        <v>0.96339819999999998</v>
      </c>
      <c r="O170" s="81" t="str">
        <f>IF(Fund_Returns!O170="","",(1+Fund_Returns!O170)/(1+Fund_Returns!$IB170))</f>
        <v/>
      </c>
      <c r="P170" s="81" t="str">
        <f>IF(Fund_Returns!P170="","",(1+Fund_Returns!P170)/(1+Fund_Returns!$IB170))</f>
        <v/>
      </c>
      <c r="Q170" s="81">
        <f>IF(Fund_Returns!Q170="","",(1+Fund_Returns!Q170)/(1+Fund_Returns!$IB170))</f>
        <v>0.95592160000000004</v>
      </c>
      <c r="R170" s="81">
        <f>IF(Fund_Returns!R170="","",(1+Fund_Returns!R170)/(1+Fund_Returns!$IB170))</f>
        <v>1.0081414</v>
      </c>
      <c r="S170" s="81">
        <f>IF(Fund_Returns!S170="","",(1+Fund_Returns!S170)/(1+Fund_Returns!$IB170))</f>
        <v>0.97640585922075906</v>
      </c>
    </row>
    <row r="171" spans="1:19" x14ac:dyDescent="0.25">
      <c r="A171" s="82">
        <v>41698</v>
      </c>
      <c r="B171" s="81">
        <f>IF(Fund_Returns!B171="","",(1+Fund_Returns!B171)/(1+Fund_Returns!$IB171))</f>
        <v>1.0369257000000001</v>
      </c>
      <c r="C171" s="81">
        <f>IF(Fund_Returns!C171="","",(1+Fund_Returns!C171)/(1+Fund_Returns!$IB171))</f>
        <v>1.0372767999999999</v>
      </c>
      <c r="D171" s="81">
        <f>IF(Fund_Returns!D171="","",(1+Fund_Returns!D171)/(1+Fund_Returns!$IB171))</f>
        <v>1.0110391000000001</v>
      </c>
      <c r="E171" s="81">
        <f>IF(Fund_Returns!E171="","",(1+Fund_Returns!E171)/(1+Fund_Returns!$IB171))</f>
        <v>1.0434854</v>
      </c>
      <c r="F171" s="81" t="str">
        <f>IF(Fund_Returns!F171="","",(1+Fund_Returns!F171)/(1+Fund_Returns!$IB171))</f>
        <v/>
      </c>
      <c r="G171" s="81" t="str">
        <f>IF(Fund_Returns!G171="","",(1+Fund_Returns!G171)/(1+Fund_Returns!$IB171))</f>
        <v/>
      </c>
      <c r="H171" s="81" t="str">
        <f>IF(Fund_Returns!H171="","",(1+Fund_Returns!H171)/(1+Fund_Returns!$IB171))</f>
        <v/>
      </c>
      <c r="I171" s="81" t="str">
        <f>IF(Fund_Returns!I171="","",(1+Fund_Returns!I171)/(1+Fund_Returns!$IB171))</f>
        <v/>
      </c>
      <c r="J171" s="81">
        <f>IF(Fund_Returns!J171="","",(1+Fund_Returns!J171)/(1+Fund_Returns!$IB171))</f>
        <v>1.0398388000000001</v>
      </c>
      <c r="K171" s="81" t="str">
        <f>IF(Fund_Returns!K171="","",(1+Fund_Returns!K171)/(1+Fund_Returns!$IB171))</f>
        <v/>
      </c>
      <c r="L171" s="81">
        <f>IF(Fund_Returns!L171="","",(1+Fund_Returns!L171)/(1+Fund_Returns!$IB171))</f>
        <v>1.0494204</v>
      </c>
      <c r="M171" s="81" t="str">
        <f>IF(Fund_Returns!M171="","",(1+Fund_Returns!M171)/(1+Fund_Returns!$IB171))</f>
        <v/>
      </c>
      <c r="N171" s="81">
        <f>IF(Fund_Returns!N171="","",(1+Fund_Returns!N171)/(1+Fund_Returns!$IB171))</f>
        <v>1.0304951</v>
      </c>
      <c r="O171" s="81" t="str">
        <f>IF(Fund_Returns!O171="","",(1+Fund_Returns!O171)/(1+Fund_Returns!$IB171))</f>
        <v/>
      </c>
      <c r="P171" s="81" t="str">
        <f>IF(Fund_Returns!P171="","",(1+Fund_Returns!P171)/(1+Fund_Returns!$IB171))</f>
        <v/>
      </c>
      <c r="Q171" s="81">
        <f>IF(Fund_Returns!Q171="","",(1+Fund_Returns!Q171)/(1+Fund_Returns!$IB171))</f>
        <v>1.0521046000000001</v>
      </c>
      <c r="R171" s="81">
        <f>IF(Fund_Returns!R171="","",(1+Fund_Returns!R171)/(1+Fund_Returns!$IB171))</f>
        <v>1.0418111000000001</v>
      </c>
      <c r="S171" s="81">
        <f>IF(Fund_Returns!S171="","",(1+Fund_Returns!S171)/(1+Fund_Returns!$IB171))</f>
        <v>1.0488406261190655</v>
      </c>
    </row>
    <row r="172" spans="1:19" x14ac:dyDescent="0.25">
      <c r="A172" s="82">
        <v>41729</v>
      </c>
      <c r="B172" s="81">
        <f>IF(Fund_Returns!B172="","",(1+Fund_Returns!B172)/(1+Fund_Returns!$IB172))</f>
        <v>1.0108735</v>
      </c>
      <c r="C172" s="81">
        <f>IF(Fund_Returns!C172="","",(1+Fund_Returns!C172)/(1+Fund_Returns!$IB172))</f>
        <v>1.0271897000000001</v>
      </c>
      <c r="D172" s="81">
        <f>IF(Fund_Returns!D172="","",(1+Fund_Returns!D172)/(1+Fund_Returns!$IB172))</f>
        <v>1.0240028999999999</v>
      </c>
      <c r="E172" s="81">
        <f>IF(Fund_Returns!E172="","",(1+Fund_Returns!E172)/(1+Fund_Returns!$IB172))</f>
        <v>0.99559280000000006</v>
      </c>
      <c r="F172" s="81" t="str">
        <f>IF(Fund_Returns!F172="","",(1+Fund_Returns!F172)/(1+Fund_Returns!$IB172))</f>
        <v/>
      </c>
      <c r="G172" s="81" t="str">
        <f>IF(Fund_Returns!G172="","",(1+Fund_Returns!G172)/(1+Fund_Returns!$IB172))</f>
        <v/>
      </c>
      <c r="H172" s="81" t="str">
        <f>IF(Fund_Returns!H172="","",(1+Fund_Returns!H172)/(1+Fund_Returns!$IB172))</f>
        <v/>
      </c>
      <c r="I172" s="81" t="str">
        <f>IF(Fund_Returns!I172="","",(1+Fund_Returns!I172)/(1+Fund_Returns!$IB172))</f>
        <v/>
      </c>
      <c r="J172" s="81" t="str">
        <f>IF(Fund_Returns!J172="","",(1+Fund_Returns!J172)/(1+Fund_Returns!$IB172))</f>
        <v/>
      </c>
      <c r="K172" s="81" t="str">
        <f>IF(Fund_Returns!K172="","",(1+Fund_Returns!K172)/(1+Fund_Returns!$IB172))</f>
        <v/>
      </c>
      <c r="L172" s="81">
        <f>IF(Fund_Returns!L172="","",(1+Fund_Returns!L172)/(1+Fund_Returns!$IB172))</f>
        <v>1.0232911</v>
      </c>
      <c r="M172" s="81" t="str">
        <f>IF(Fund_Returns!M172="","",(1+Fund_Returns!M172)/(1+Fund_Returns!$IB172))</f>
        <v/>
      </c>
      <c r="N172" s="81">
        <f>IF(Fund_Returns!N172="","",(1+Fund_Returns!N172)/(1+Fund_Returns!$IB172))</f>
        <v>1.0431812</v>
      </c>
      <c r="O172" s="81" t="str">
        <f>IF(Fund_Returns!O172="","",(1+Fund_Returns!O172)/(1+Fund_Returns!$IB172))</f>
        <v/>
      </c>
      <c r="P172" s="81" t="str">
        <f>IF(Fund_Returns!P172="","",(1+Fund_Returns!P172)/(1+Fund_Returns!$IB172))</f>
        <v/>
      </c>
      <c r="Q172" s="81">
        <f>IF(Fund_Returns!Q172="","",(1+Fund_Returns!Q172)/(1+Fund_Returns!$IB172))</f>
        <v>1.0362530000000001</v>
      </c>
      <c r="R172" s="81">
        <f>IF(Fund_Returns!R172="","",(1+Fund_Returns!R172)/(1+Fund_Returns!$IB172))</f>
        <v>1.0221020000000001</v>
      </c>
      <c r="S172" s="81">
        <f>IF(Fund_Returns!S172="","",(1+Fund_Returns!S172)/(1+Fund_Returns!$IB172))</f>
        <v>1.0183294131259233</v>
      </c>
    </row>
    <row r="173" spans="1:19" x14ac:dyDescent="0.25">
      <c r="A173" s="82">
        <v>41759</v>
      </c>
      <c r="B173" s="81">
        <f>IF(Fund_Returns!B173="","",(1+Fund_Returns!B173)/(1+Fund_Returns!$IB173))</f>
        <v>1.0138042</v>
      </c>
      <c r="C173" s="81">
        <f>IF(Fund_Returns!C173="","",(1+Fund_Returns!C173)/(1+Fund_Returns!$IB173))</f>
        <v>1.0219389999999999</v>
      </c>
      <c r="D173" s="81">
        <f>IF(Fund_Returns!D173="","",(1+Fund_Returns!D173)/(1+Fund_Returns!$IB173))</f>
        <v>1.0250581999999999</v>
      </c>
      <c r="E173" s="81">
        <f>IF(Fund_Returns!E173="","",(1+Fund_Returns!E173)/(1+Fund_Returns!$IB173))</f>
        <v>1.0160830000000001</v>
      </c>
      <c r="F173" s="81" t="str">
        <f>IF(Fund_Returns!F173="","",(1+Fund_Returns!F173)/(1+Fund_Returns!$IB173))</f>
        <v/>
      </c>
      <c r="G173" s="81" t="str">
        <f>IF(Fund_Returns!G173="","",(1+Fund_Returns!G173)/(1+Fund_Returns!$IB173))</f>
        <v/>
      </c>
      <c r="H173" s="81" t="str">
        <f>IF(Fund_Returns!H173="","",(1+Fund_Returns!H173)/(1+Fund_Returns!$IB173))</f>
        <v/>
      </c>
      <c r="I173" s="81" t="str">
        <f>IF(Fund_Returns!I173="","",(1+Fund_Returns!I173)/(1+Fund_Returns!$IB173))</f>
        <v/>
      </c>
      <c r="J173" s="81" t="str">
        <f>IF(Fund_Returns!J173="","",(1+Fund_Returns!J173)/(1+Fund_Returns!$IB173))</f>
        <v/>
      </c>
      <c r="K173" s="81" t="str">
        <f>IF(Fund_Returns!K173="","",(1+Fund_Returns!K173)/(1+Fund_Returns!$IB173))</f>
        <v/>
      </c>
      <c r="L173" s="81">
        <f>IF(Fund_Returns!L173="","",(1+Fund_Returns!L173)/(1+Fund_Returns!$IB173))</f>
        <v>1.0123555</v>
      </c>
      <c r="M173" s="81" t="str">
        <f>IF(Fund_Returns!M173="","",(1+Fund_Returns!M173)/(1+Fund_Returns!$IB173))</f>
        <v/>
      </c>
      <c r="N173" s="81">
        <f>IF(Fund_Returns!N173="","",(1+Fund_Returns!N173)/(1+Fund_Returns!$IB173))</f>
        <v>1.0324104999999999</v>
      </c>
      <c r="O173" s="81" t="str">
        <f>IF(Fund_Returns!O173="","",(1+Fund_Returns!O173)/(1+Fund_Returns!$IB173))</f>
        <v/>
      </c>
      <c r="P173" s="81" t="str">
        <f>IF(Fund_Returns!P173="","",(1+Fund_Returns!P173)/(1+Fund_Returns!$IB173))</f>
        <v/>
      </c>
      <c r="Q173" s="81">
        <f>IF(Fund_Returns!Q173="","",(1+Fund_Returns!Q173)/(1+Fund_Returns!$IB173))</f>
        <v>1.0076101</v>
      </c>
      <c r="R173" s="81">
        <f>IF(Fund_Returns!R173="","",(1+Fund_Returns!R173)/(1+Fund_Returns!$IB173))</f>
        <v>1.0283793000000001</v>
      </c>
      <c r="S173" s="81">
        <f>IF(Fund_Returns!S173="","",(1+Fund_Returns!S173)/(1+Fund_Returns!$IB173))</f>
        <v>1.0265106746809194</v>
      </c>
    </row>
    <row r="174" spans="1:19" x14ac:dyDescent="0.25">
      <c r="A174" s="82">
        <v>41790</v>
      </c>
      <c r="B174" s="81">
        <f>IF(Fund_Returns!B174="","",(1+Fund_Returns!B174)/(1+Fund_Returns!$IB174))</f>
        <v>1.0146773</v>
      </c>
      <c r="C174" s="81">
        <f>IF(Fund_Returns!C174="","",(1+Fund_Returns!C174)/(1+Fund_Returns!$IB174))</f>
        <v>1.0196562</v>
      </c>
      <c r="D174" s="81">
        <f>IF(Fund_Returns!D174="","",(1+Fund_Returns!D174)/(1+Fund_Returns!$IB174))</f>
        <v>1.0023245999999999</v>
      </c>
      <c r="E174" s="81">
        <f>IF(Fund_Returns!E174="","",(1+Fund_Returns!E174)/(1+Fund_Returns!$IB174))</f>
        <v>1.0169368999999999</v>
      </c>
      <c r="F174" s="81" t="str">
        <f>IF(Fund_Returns!F174="","",(1+Fund_Returns!F174)/(1+Fund_Returns!$IB174))</f>
        <v/>
      </c>
      <c r="G174" s="81" t="str">
        <f>IF(Fund_Returns!G174="","",(1+Fund_Returns!G174)/(1+Fund_Returns!$IB174))</f>
        <v/>
      </c>
      <c r="H174" s="81" t="str">
        <f>IF(Fund_Returns!H174="","",(1+Fund_Returns!H174)/(1+Fund_Returns!$IB174))</f>
        <v/>
      </c>
      <c r="I174" s="81" t="str">
        <f>IF(Fund_Returns!I174="","",(1+Fund_Returns!I174)/(1+Fund_Returns!$IB174))</f>
        <v/>
      </c>
      <c r="J174" s="81" t="str">
        <f>IF(Fund_Returns!J174="","",(1+Fund_Returns!J174)/(1+Fund_Returns!$IB174))</f>
        <v/>
      </c>
      <c r="K174" s="81" t="str">
        <f>IF(Fund_Returns!K174="","",(1+Fund_Returns!K174)/(1+Fund_Returns!$IB174))</f>
        <v/>
      </c>
      <c r="L174" s="81">
        <f>IF(Fund_Returns!L174="","",(1+Fund_Returns!L174)/(1+Fund_Returns!$IB174))</f>
        <v>1.0233924000000001</v>
      </c>
      <c r="M174" s="81" t="str">
        <f>IF(Fund_Returns!M174="","",(1+Fund_Returns!M174)/(1+Fund_Returns!$IB174))</f>
        <v/>
      </c>
      <c r="N174" s="81">
        <f>IF(Fund_Returns!N174="","",(1+Fund_Returns!N174)/(1+Fund_Returns!$IB174))</f>
        <v>1.0225806</v>
      </c>
      <c r="O174" s="81" t="str">
        <f>IF(Fund_Returns!O174="","",(1+Fund_Returns!O174)/(1+Fund_Returns!$IB174))</f>
        <v/>
      </c>
      <c r="P174" s="81" t="str">
        <f>IF(Fund_Returns!P174="","",(1+Fund_Returns!P174)/(1+Fund_Returns!$IB174))</f>
        <v/>
      </c>
      <c r="Q174" s="81">
        <f>IF(Fund_Returns!Q174="","",(1+Fund_Returns!Q174)/(1+Fund_Returns!$IB174))</f>
        <v>1.0330516000000001</v>
      </c>
      <c r="R174" s="81">
        <f>IF(Fund_Returns!R174="","",(1+Fund_Returns!R174)/(1+Fund_Returns!$IB174))</f>
        <v>0.99840280000000003</v>
      </c>
      <c r="S174" s="81">
        <f>IF(Fund_Returns!S174="","",(1+Fund_Returns!S174)/(1+Fund_Returns!$IB174))</f>
        <v>1.0159843796984025</v>
      </c>
    </row>
    <row r="175" spans="1:19" x14ac:dyDescent="0.25">
      <c r="A175" s="82">
        <v>41820</v>
      </c>
      <c r="B175" s="81">
        <f>IF(Fund_Returns!B175="","",(1+Fund_Returns!B175)/(1+Fund_Returns!$IB175))</f>
        <v>1.0099338</v>
      </c>
      <c r="C175" s="81">
        <f>IF(Fund_Returns!C175="","",(1+Fund_Returns!C175)/(1+Fund_Returns!$IB175))</f>
        <v>1.0245299000000001</v>
      </c>
      <c r="D175" s="81">
        <f>IF(Fund_Returns!D175="","",(1+Fund_Returns!D175)/(1+Fund_Returns!$IB175))</f>
        <v>1.0059267999999999</v>
      </c>
      <c r="E175" s="81">
        <f>IF(Fund_Returns!E175="","",(1+Fund_Returns!E175)/(1+Fund_Returns!$IB175))</f>
        <v>1.0263892000000001</v>
      </c>
      <c r="F175" s="81" t="str">
        <f>IF(Fund_Returns!F175="","",(1+Fund_Returns!F175)/(1+Fund_Returns!$IB175))</f>
        <v/>
      </c>
      <c r="G175" s="81" t="str">
        <f>IF(Fund_Returns!G175="","",(1+Fund_Returns!G175)/(1+Fund_Returns!$IB175))</f>
        <v/>
      </c>
      <c r="H175" s="81" t="str">
        <f>IF(Fund_Returns!H175="","",(1+Fund_Returns!H175)/(1+Fund_Returns!$IB175))</f>
        <v/>
      </c>
      <c r="I175" s="81" t="str">
        <f>IF(Fund_Returns!I175="","",(1+Fund_Returns!I175)/(1+Fund_Returns!$IB175))</f>
        <v/>
      </c>
      <c r="J175" s="81" t="str">
        <f>IF(Fund_Returns!J175="","",(1+Fund_Returns!J175)/(1+Fund_Returns!$IB175))</f>
        <v/>
      </c>
      <c r="K175" s="81" t="str">
        <f>IF(Fund_Returns!K175="","",(1+Fund_Returns!K175)/(1+Fund_Returns!$IB175))</f>
        <v/>
      </c>
      <c r="L175" s="81">
        <f>IF(Fund_Returns!L175="","",(1+Fund_Returns!L175)/(1+Fund_Returns!$IB175))</f>
        <v>1.0157052</v>
      </c>
      <c r="M175" s="81" t="str">
        <f>IF(Fund_Returns!M175="","",(1+Fund_Returns!M175)/(1+Fund_Returns!$IB175))</f>
        <v/>
      </c>
      <c r="N175" s="81">
        <f>IF(Fund_Returns!N175="","",(1+Fund_Returns!N175)/(1+Fund_Returns!$IB175))</f>
        <v>1.0137991</v>
      </c>
      <c r="O175" s="81" t="str">
        <f>IF(Fund_Returns!O175="","",(1+Fund_Returns!O175)/(1+Fund_Returns!$IB175))</f>
        <v/>
      </c>
      <c r="P175" s="81" t="str">
        <f>IF(Fund_Returns!P175="","",(1+Fund_Returns!P175)/(1+Fund_Returns!$IB175))</f>
        <v/>
      </c>
      <c r="Q175" s="81">
        <f>IF(Fund_Returns!Q175="","",(1+Fund_Returns!Q175)/(1+Fund_Returns!$IB175))</f>
        <v>1.0185004</v>
      </c>
      <c r="R175" s="81">
        <f>IF(Fund_Returns!R175="","",(1+Fund_Returns!R175)/(1+Fund_Returns!$IB175))</f>
        <v>1.0206545</v>
      </c>
      <c r="S175" s="81">
        <f>IF(Fund_Returns!S175="","",(1+Fund_Returns!S175)/(1+Fund_Returns!$IB175))</f>
        <v>1.0276622189850997</v>
      </c>
    </row>
    <row r="176" spans="1:19" x14ac:dyDescent="0.25">
      <c r="A176" s="82">
        <v>41851</v>
      </c>
      <c r="B176" s="81">
        <f>IF(Fund_Returns!B176="","",(1+Fund_Returns!B176)/(1+Fund_Returns!$IB176))</f>
        <v>1.0134599</v>
      </c>
      <c r="C176" s="81">
        <f>IF(Fund_Returns!C176="","",(1+Fund_Returns!C176)/(1+Fund_Returns!$IB176))</f>
        <v>1.0351705</v>
      </c>
      <c r="D176" s="81">
        <f>IF(Fund_Returns!D176="","",(1+Fund_Returns!D176)/(1+Fund_Returns!$IB176))</f>
        <v>1.0208351</v>
      </c>
      <c r="E176" s="81">
        <f>IF(Fund_Returns!E176="","",(1+Fund_Returns!E176)/(1+Fund_Returns!$IB176))</f>
        <v>1.0038022</v>
      </c>
      <c r="F176" s="81" t="str">
        <f>IF(Fund_Returns!F176="","",(1+Fund_Returns!F176)/(1+Fund_Returns!$IB176))</f>
        <v/>
      </c>
      <c r="G176" s="81" t="str">
        <f>IF(Fund_Returns!G176="","",(1+Fund_Returns!G176)/(1+Fund_Returns!$IB176))</f>
        <v/>
      </c>
      <c r="H176" s="81" t="str">
        <f>IF(Fund_Returns!H176="","",(1+Fund_Returns!H176)/(1+Fund_Returns!$IB176))</f>
        <v/>
      </c>
      <c r="I176" s="81" t="str">
        <f>IF(Fund_Returns!I176="","",(1+Fund_Returns!I176)/(1+Fund_Returns!$IB176))</f>
        <v/>
      </c>
      <c r="J176" s="81" t="str">
        <f>IF(Fund_Returns!J176="","",(1+Fund_Returns!J176)/(1+Fund_Returns!$IB176))</f>
        <v/>
      </c>
      <c r="K176" s="81" t="str">
        <f>IF(Fund_Returns!K176="","",(1+Fund_Returns!K176)/(1+Fund_Returns!$IB176))</f>
        <v/>
      </c>
      <c r="L176" s="81">
        <f>IF(Fund_Returns!L176="","",(1+Fund_Returns!L176)/(1+Fund_Returns!$IB176))</f>
        <v>1.0170672999999999</v>
      </c>
      <c r="M176" s="81" t="str">
        <f>IF(Fund_Returns!M176="","",(1+Fund_Returns!M176)/(1+Fund_Returns!$IB176))</f>
        <v/>
      </c>
      <c r="N176" s="81">
        <f>IF(Fund_Returns!N176="","",(1+Fund_Returns!N176)/(1+Fund_Returns!$IB176))</f>
        <v>1.0203530000000001</v>
      </c>
      <c r="O176" s="81" t="str">
        <f>IF(Fund_Returns!O176="","",(1+Fund_Returns!O176)/(1+Fund_Returns!$IB176))</f>
        <v/>
      </c>
      <c r="P176" s="81" t="str">
        <f>IF(Fund_Returns!P176="","",(1+Fund_Returns!P176)/(1+Fund_Returns!$IB176))</f>
        <v/>
      </c>
      <c r="Q176" s="81">
        <f>IF(Fund_Returns!Q176="","",(1+Fund_Returns!Q176)/(1+Fund_Returns!$IB176))</f>
        <v>1.0189436999999999</v>
      </c>
      <c r="R176" s="81">
        <f>IF(Fund_Returns!R176="","",(1+Fund_Returns!R176)/(1+Fund_Returns!$IB176))</f>
        <v>1.0180248000000001</v>
      </c>
      <c r="S176" s="81">
        <f>IF(Fund_Returns!S176="","",(1+Fund_Returns!S176)/(1+Fund_Returns!$IB176))</f>
        <v>1.0092516805704901</v>
      </c>
    </row>
    <row r="177" spans="1:19" x14ac:dyDescent="0.25">
      <c r="A177" s="82">
        <v>41882</v>
      </c>
      <c r="B177" s="81" t="str">
        <f>IF(Fund_Returns!B177="","",(1+Fund_Returns!B177)/(1+Fund_Returns!$IB177))</f>
        <v/>
      </c>
      <c r="C177" s="81">
        <f>IF(Fund_Returns!C177="","",(1+Fund_Returns!C177)/(1+Fund_Returns!$IB177))</f>
        <v>1.0152048</v>
      </c>
      <c r="D177" s="81">
        <f>IF(Fund_Returns!D177="","",(1+Fund_Returns!D177)/(1+Fund_Returns!$IB177))</f>
        <v>0.97549140000000001</v>
      </c>
      <c r="E177" s="81">
        <f>IF(Fund_Returns!E177="","",(1+Fund_Returns!E177)/(1+Fund_Returns!$IB177))</f>
        <v>0.99876949999999998</v>
      </c>
      <c r="F177" s="81" t="str">
        <f>IF(Fund_Returns!F177="","",(1+Fund_Returns!F177)/(1+Fund_Returns!$IB177))</f>
        <v/>
      </c>
      <c r="G177" s="81" t="str">
        <f>IF(Fund_Returns!G177="","",(1+Fund_Returns!G177)/(1+Fund_Returns!$IB177))</f>
        <v/>
      </c>
      <c r="H177" s="81" t="str">
        <f>IF(Fund_Returns!H177="","",(1+Fund_Returns!H177)/(1+Fund_Returns!$IB177))</f>
        <v/>
      </c>
      <c r="I177" s="81" t="str">
        <f>IF(Fund_Returns!I177="","",(1+Fund_Returns!I177)/(1+Fund_Returns!$IB177))</f>
        <v/>
      </c>
      <c r="J177" s="81" t="str">
        <f>IF(Fund_Returns!J177="","",(1+Fund_Returns!J177)/(1+Fund_Returns!$IB177))</f>
        <v/>
      </c>
      <c r="K177" s="81" t="str">
        <f>IF(Fund_Returns!K177="","",(1+Fund_Returns!K177)/(1+Fund_Returns!$IB177))</f>
        <v/>
      </c>
      <c r="L177" s="81">
        <f>IF(Fund_Returns!L177="","",(1+Fund_Returns!L177)/(1+Fund_Returns!$IB177))</f>
        <v>0.98382239999999999</v>
      </c>
      <c r="M177" s="81" t="str">
        <f>IF(Fund_Returns!M177="","",(1+Fund_Returns!M177)/(1+Fund_Returns!$IB177))</f>
        <v/>
      </c>
      <c r="N177" s="81">
        <f>IF(Fund_Returns!N177="","",(1+Fund_Returns!N177)/(1+Fund_Returns!$IB177))</f>
        <v>0.99255260000000001</v>
      </c>
      <c r="O177" s="81" t="str">
        <f>IF(Fund_Returns!O177="","",(1+Fund_Returns!O177)/(1+Fund_Returns!$IB177))</f>
        <v/>
      </c>
      <c r="P177" s="81" t="str">
        <f>IF(Fund_Returns!P177="","",(1+Fund_Returns!P177)/(1+Fund_Returns!$IB177))</f>
        <v/>
      </c>
      <c r="Q177" s="81">
        <f>IF(Fund_Returns!Q177="","",(1+Fund_Returns!Q177)/(1+Fund_Returns!$IB177))</f>
        <v>1.0010002</v>
      </c>
      <c r="R177" s="81">
        <f>IF(Fund_Returns!R177="","",(1+Fund_Returns!R177)/(1+Fund_Returns!$IB177))</f>
        <v>0.99074519999999999</v>
      </c>
      <c r="S177" s="81">
        <f>IF(Fund_Returns!S177="","",(1+Fund_Returns!S177)/(1+Fund_Returns!$IB177))</f>
        <v>0.99541404420791202</v>
      </c>
    </row>
    <row r="178" spans="1:19" x14ac:dyDescent="0.25">
      <c r="A178" s="82">
        <v>41912</v>
      </c>
      <c r="B178" s="81" t="str">
        <f>IF(Fund_Returns!B178="","",(1+Fund_Returns!B178)/(1+Fund_Returns!$IB178))</f>
        <v/>
      </c>
      <c r="C178" s="81">
        <f>IF(Fund_Returns!C178="","",(1+Fund_Returns!C178)/(1+Fund_Returns!$IB178))</f>
        <v>0.97741239999999996</v>
      </c>
      <c r="D178" s="81">
        <f>IF(Fund_Returns!D178="","",(1+Fund_Returns!D178)/(1+Fund_Returns!$IB178))</f>
        <v>0.97307489999999996</v>
      </c>
      <c r="E178" s="81">
        <f>IF(Fund_Returns!E178="","",(1+Fund_Returns!E178)/(1+Fund_Returns!$IB178))</f>
        <v>0.98888719999999997</v>
      </c>
      <c r="F178" s="81" t="str">
        <f>IF(Fund_Returns!F178="","",(1+Fund_Returns!F178)/(1+Fund_Returns!$IB178))</f>
        <v/>
      </c>
      <c r="G178" s="81" t="str">
        <f>IF(Fund_Returns!G178="","",(1+Fund_Returns!G178)/(1+Fund_Returns!$IB178))</f>
        <v/>
      </c>
      <c r="H178" s="81" t="str">
        <f>IF(Fund_Returns!H178="","",(1+Fund_Returns!H178)/(1+Fund_Returns!$IB178))</f>
        <v/>
      </c>
      <c r="I178" s="81" t="str">
        <f>IF(Fund_Returns!I178="","",(1+Fund_Returns!I178)/(1+Fund_Returns!$IB178))</f>
        <v/>
      </c>
      <c r="J178" s="81" t="str">
        <f>IF(Fund_Returns!J178="","",(1+Fund_Returns!J178)/(1+Fund_Returns!$IB178))</f>
        <v/>
      </c>
      <c r="K178" s="81" t="str">
        <f>IF(Fund_Returns!K178="","",(1+Fund_Returns!K178)/(1+Fund_Returns!$IB178))</f>
        <v/>
      </c>
      <c r="L178" s="81">
        <f>IF(Fund_Returns!L178="","",(1+Fund_Returns!L178)/(1+Fund_Returns!$IB178))</f>
        <v>0.98012129999999997</v>
      </c>
      <c r="M178" s="81" t="str">
        <f>IF(Fund_Returns!M178="","",(1+Fund_Returns!M178)/(1+Fund_Returns!$IB178))</f>
        <v/>
      </c>
      <c r="N178" s="81">
        <f>IF(Fund_Returns!N178="","",(1+Fund_Returns!N178)/(1+Fund_Returns!$IB178))</f>
        <v>0.98099959999999997</v>
      </c>
      <c r="O178" s="81" t="str">
        <f>IF(Fund_Returns!O178="","",(1+Fund_Returns!O178)/(1+Fund_Returns!$IB178))</f>
        <v/>
      </c>
      <c r="P178" s="81" t="str">
        <f>IF(Fund_Returns!P178="","",(1+Fund_Returns!P178)/(1+Fund_Returns!$IB178))</f>
        <v/>
      </c>
      <c r="Q178" s="81">
        <f>IF(Fund_Returns!Q178="","",(1+Fund_Returns!Q178)/(1+Fund_Returns!$IB178))</f>
        <v>0.97819440000000002</v>
      </c>
      <c r="R178" s="81">
        <f>IF(Fund_Returns!R178="","",(1+Fund_Returns!R178)/(1+Fund_Returns!$IB178))</f>
        <v>0.96417160000000002</v>
      </c>
      <c r="S178" s="81">
        <f>IF(Fund_Returns!S178="","",(1+Fund_Returns!S178)/(1+Fund_Returns!$IB178))</f>
        <v>0.97421078544158835</v>
      </c>
    </row>
    <row r="179" spans="1:19" x14ac:dyDescent="0.25">
      <c r="A179" s="82">
        <v>41943</v>
      </c>
      <c r="B179" s="81" t="str">
        <f>IF(Fund_Returns!B179="","",(1+Fund_Returns!B179)/(1+Fund_Returns!$IB179))</f>
        <v/>
      </c>
      <c r="C179" s="81">
        <f>IF(Fund_Returns!C179="","",(1+Fund_Returns!C179)/(1+Fund_Returns!$IB179))</f>
        <v>0.99515849999999995</v>
      </c>
      <c r="D179" s="81">
        <f>IF(Fund_Returns!D179="","",(1+Fund_Returns!D179)/(1+Fund_Returns!$IB179))</f>
        <v>0.99162850000000002</v>
      </c>
      <c r="E179" s="81">
        <f>IF(Fund_Returns!E179="","",(1+Fund_Returns!E179)/(1+Fund_Returns!$IB179))</f>
        <v>1.0128822</v>
      </c>
      <c r="F179" s="81" t="str">
        <f>IF(Fund_Returns!F179="","",(1+Fund_Returns!F179)/(1+Fund_Returns!$IB179))</f>
        <v/>
      </c>
      <c r="G179" s="81" t="str">
        <f>IF(Fund_Returns!G179="","",(1+Fund_Returns!G179)/(1+Fund_Returns!$IB179))</f>
        <v/>
      </c>
      <c r="H179" s="81" t="str">
        <f>IF(Fund_Returns!H179="","",(1+Fund_Returns!H179)/(1+Fund_Returns!$IB179))</f>
        <v/>
      </c>
      <c r="I179" s="81" t="str">
        <f>IF(Fund_Returns!I179="","",(1+Fund_Returns!I179)/(1+Fund_Returns!$IB179))</f>
        <v/>
      </c>
      <c r="J179" s="81" t="str">
        <f>IF(Fund_Returns!J179="","",(1+Fund_Returns!J179)/(1+Fund_Returns!$IB179))</f>
        <v/>
      </c>
      <c r="K179" s="81" t="str">
        <f>IF(Fund_Returns!K179="","",(1+Fund_Returns!K179)/(1+Fund_Returns!$IB179))</f>
        <v/>
      </c>
      <c r="L179" s="81">
        <f>IF(Fund_Returns!L179="","",(1+Fund_Returns!L179)/(1+Fund_Returns!$IB179))</f>
        <v>1.0057905</v>
      </c>
      <c r="M179" s="81" t="str">
        <f>IF(Fund_Returns!M179="","",(1+Fund_Returns!M179)/(1+Fund_Returns!$IB179))</f>
        <v/>
      </c>
      <c r="N179" s="81">
        <f>IF(Fund_Returns!N179="","",(1+Fund_Returns!N179)/(1+Fund_Returns!$IB179))</f>
        <v>1.0053928000000001</v>
      </c>
      <c r="O179" s="81" t="str">
        <f>IF(Fund_Returns!O179="","",(1+Fund_Returns!O179)/(1+Fund_Returns!$IB179))</f>
        <v/>
      </c>
      <c r="P179" s="81" t="str">
        <f>IF(Fund_Returns!P179="","",(1+Fund_Returns!P179)/(1+Fund_Returns!$IB179))</f>
        <v/>
      </c>
      <c r="Q179" s="81">
        <f>IF(Fund_Returns!Q179="","",(1+Fund_Returns!Q179)/(1+Fund_Returns!$IB179))</f>
        <v>1.0188067000000001</v>
      </c>
      <c r="R179" s="81">
        <f>IF(Fund_Returns!R179="","",(1+Fund_Returns!R179)/(1+Fund_Returns!$IB179))</f>
        <v>0.9704528</v>
      </c>
      <c r="S179" s="81">
        <f>IF(Fund_Returns!S179="","",(1+Fund_Returns!S179)/(1+Fund_Returns!$IB179))</f>
        <v>1.0100519466357059</v>
      </c>
    </row>
    <row r="180" spans="1:19" x14ac:dyDescent="0.25">
      <c r="A180" s="82">
        <v>41973</v>
      </c>
      <c r="B180" s="81" t="str">
        <f>IF(Fund_Returns!B180="","",(1+Fund_Returns!B180)/(1+Fund_Returns!$IB180))</f>
        <v/>
      </c>
      <c r="C180" s="81">
        <f>IF(Fund_Returns!C180="","",(1+Fund_Returns!C180)/(1+Fund_Returns!$IB180))</f>
        <v>0.9920253</v>
      </c>
      <c r="D180" s="81">
        <f>IF(Fund_Returns!D180="","",(1+Fund_Returns!D180)/(1+Fund_Returns!$IB180))</f>
        <v>1.0100418</v>
      </c>
      <c r="E180" s="81">
        <f>IF(Fund_Returns!E180="","",(1+Fund_Returns!E180)/(1+Fund_Returns!$IB180))</f>
        <v>1.0236162</v>
      </c>
      <c r="F180" s="81" t="str">
        <f>IF(Fund_Returns!F180="","",(1+Fund_Returns!F180)/(1+Fund_Returns!$IB180))</f>
        <v/>
      </c>
      <c r="G180" s="81" t="str">
        <f>IF(Fund_Returns!G180="","",(1+Fund_Returns!G180)/(1+Fund_Returns!$IB180))</f>
        <v/>
      </c>
      <c r="H180" s="81" t="str">
        <f>IF(Fund_Returns!H180="","",(1+Fund_Returns!H180)/(1+Fund_Returns!$IB180))</f>
        <v/>
      </c>
      <c r="I180" s="81" t="str">
        <f>IF(Fund_Returns!I180="","",(1+Fund_Returns!I180)/(1+Fund_Returns!$IB180))</f>
        <v/>
      </c>
      <c r="J180" s="81" t="str">
        <f>IF(Fund_Returns!J180="","",(1+Fund_Returns!J180)/(1+Fund_Returns!$IB180))</f>
        <v/>
      </c>
      <c r="K180" s="81" t="str">
        <f>IF(Fund_Returns!K180="","",(1+Fund_Returns!K180)/(1+Fund_Returns!$IB180))</f>
        <v/>
      </c>
      <c r="L180" s="81">
        <f>IF(Fund_Returns!L180="","",(1+Fund_Returns!L180)/(1+Fund_Returns!$IB180))</f>
        <v>1.0139989</v>
      </c>
      <c r="M180" s="81" t="str">
        <f>IF(Fund_Returns!M180="","",(1+Fund_Returns!M180)/(1+Fund_Returns!$IB180))</f>
        <v/>
      </c>
      <c r="N180" s="81">
        <f>IF(Fund_Returns!N180="","",(1+Fund_Returns!N180)/(1+Fund_Returns!$IB180))</f>
        <v>1.0164248</v>
      </c>
      <c r="O180" s="81" t="str">
        <f>IF(Fund_Returns!O180="","",(1+Fund_Returns!O180)/(1+Fund_Returns!$IB180))</f>
        <v/>
      </c>
      <c r="P180" s="81" t="str">
        <f>IF(Fund_Returns!P180="","",(1+Fund_Returns!P180)/(1+Fund_Returns!$IB180))</f>
        <v/>
      </c>
      <c r="Q180" s="81">
        <f>IF(Fund_Returns!Q180="","",(1+Fund_Returns!Q180)/(1+Fund_Returns!$IB180))</f>
        <v>1.0002359000000001</v>
      </c>
      <c r="R180" s="81">
        <f>IF(Fund_Returns!R180="","",(1+Fund_Returns!R180)/(1+Fund_Returns!$IB180))</f>
        <v>1.0192247000000001</v>
      </c>
      <c r="S180" s="81">
        <f>IF(Fund_Returns!S180="","",(1+Fund_Returns!S180)/(1+Fund_Returns!$IB180))</f>
        <v>1.0054302752808415</v>
      </c>
    </row>
    <row r="181" spans="1:19" x14ac:dyDescent="0.25">
      <c r="A181" s="82">
        <v>42004</v>
      </c>
      <c r="B181" s="81" t="str">
        <f>IF(Fund_Returns!B181="","",(1+Fund_Returns!B181)/(1+Fund_Returns!$IB181))</f>
        <v/>
      </c>
      <c r="C181" s="81">
        <f>IF(Fund_Returns!C181="","",(1+Fund_Returns!C181)/(1+Fund_Returns!$IB181))</f>
        <v>1.0083926999999999</v>
      </c>
      <c r="D181" s="81">
        <f>IF(Fund_Returns!D181="","",(1+Fund_Returns!D181)/(1+Fund_Returns!$IB181))</f>
        <v>0.98653880000000005</v>
      </c>
      <c r="E181" s="81">
        <f>IF(Fund_Returns!E181="","",(1+Fund_Returns!E181)/(1+Fund_Returns!$IB181))</f>
        <v>1.0161019</v>
      </c>
      <c r="F181" s="81" t="str">
        <f>IF(Fund_Returns!F181="","",(1+Fund_Returns!F181)/(1+Fund_Returns!$IB181))</f>
        <v/>
      </c>
      <c r="G181" s="81" t="str">
        <f>IF(Fund_Returns!G181="","",(1+Fund_Returns!G181)/(1+Fund_Returns!$IB181))</f>
        <v/>
      </c>
      <c r="H181" s="81" t="str">
        <f>IF(Fund_Returns!H181="","",(1+Fund_Returns!H181)/(1+Fund_Returns!$IB181))</f>
        <v/>
      </c>
      <c r="I181" s="81" t="str">
        <f>IF(Fund_Returns!I181="","",(1+Fund_Returns!I181)/(1+Fund_Returns!$IB181))</f>
        <v/>
      </c>
      <c r="J181" s="81" t="str">
        <f>IF(Fund_Returns!J181="","",(1+Fund_Returns!J181)/(1+Fund_Returns!$IB181))</f>
        <v/>
      </c>
      <c r="K181" s="81" t="str">
        <f>IF(Fund_Returns!K181="","",(1+Fund_Returns!K181)/(1+Fund_Returns!$IB181))</f>
        <v/>
      </c>
      <c r="L181" s="81">
        <f>IF(Fund_Returns!L181="","",(1+Fund_Returns!L181)/(1+Fund_Returns!$IB181))</f>
        <v>0.99604060000000005</v>
      </c>
      <c r="M181" s="81" t="str">
        <f>IF(Fund_Returns!M181="","",(1+Fund_Returns!M181)/(1+Fund_Returns!$IB181))</f>
        <v/>
      </c>
      <c r="N181" s="81">
        <f>IF(Fund_Returns!N181="","",(1+Fund_Returns!N181)/(1+Fund_Returns!$IB181))</f>
        <v>0.98923859999999997</v>
      </c>
      <c r="O181" s="81" t="str">
        <f>IF(Fund_Returns!O181="","",(1+Fund_Returns!O181)/(1+Fund_Returns!$IB181))</f>
        <v/>
      </c>
      <c r="P181" s="81" t="str">
        <f>IF(Fund_Returns!P181="","",(1+Fund_Returns!P181)/(1+Fund_Returns!$IB181))</f>
        <v/>
      </c>
      <c r="Q181" s="81">
        <f>IF(Fund_Returns!Q181="","",(1+Fund_Returns!Q181)/(1+Fund_Returns!$IB181))</f>
        <v>0.99752359999999995</v>
      </c>
      <c r="R181" s="81">
        <f>IF(Fund_Returns!R181="","",(1+Fund_Returns!R181)/(1+Fund_Returns!$IB181))</f>
        <v>1</v>
      </c>
      <c r="S181" s="81">
        <f>IF(Fund_Returns!S181="","",(1+Fund_Returns!S181)/(1+Fund_Returns!$IB181))</f>
        <v>0.99807286979601129</v>
      </c>
    </row>
    <row r="182" spans="1:19" x14ac:dyDescent="0.25">
      <c r="A182" s="82">
        <v>42035</v>
      </c>
      <c r="B182" s="81" t="str">
        <f>IF(Fund_Returns!B182="","",(1+Fund_Returns!B182)/(1+Fund_Returns!$IB182))</f>
        <v/>
      </c>
      <c r="C182" s="81">
        <f>IF(Fund_Returns!C182="","",(1+Fund_Returns!C182)/(1+Fund_Returns!$IB182))</f>
        <v>1.0041112999999999</v>
      </c>
      <c r="D182" s="81">
        <f>IF(Fund_Returns!D182="","",(1+Fund_Returns!D182)/(1+Fund_Returns!$IB182))</f>
        <v>1.0107018999999999</v>
      </c>
      <c r="E182" s="81">
        <f>IF(Fund_Returns!E182="","",(1+Fund_Returns!E182)/(1+Fund_Returns!$IB182))</f>
        <v>1.0337883000000001</v>
      </c>
      <c r="F182" s="81" t="str">
        <f>IF(Fund_Returns!F182="","",(1+Fund_Returns!F182)/(1+Fund_Returns!$IB182))</f>
        <v/>
      </c>
      <c r="G182" s="81" t="str">
        <f>IF(Fund_Returns!G182="","",(1+Fund_Returns!G182)/(1+Fund_Returns!$IB182))</f>
        <v/>
      </c>
      <c r="H182" s="81" t="str">
        <f>IF(Fund_Returns!H182="","",(1+Fund_Returns!H182)/(1+Fund_Returns!$IB182))</f>
        <v/>
      </c>
      <c r="I182" s="81" t="str">
        <f>IF(Fund_Returns!I182="","",(1+Fund_Returns!I182)/(1+Fund_Returns!$IB182))</f>
        <v/>
      </c>
      <c r="J182" s="81" t="str">
        <f>IF(Fund_Returns!J182="","",(1+Fund_Returns!J182)/(1+Fund_Returns!$IB182))</f>
        <v/>
      </c>
      <c r="K182" s="81" t="str">
        <f>IF(Fund_Returns!K182="","",(1+Fund_Returns!K182)/(1+Fund_Returns!$IB182))</f>
        <v/>
      </c>
      <c r="L182" s="81">
        <f>IF(Fund_Returns!L182="","",(1+Fund_Returns!L182)/(1+Fund_Returns!$IB182))</f>
        <v>1.0313469</v>
      </c>
      <c r="M182" s="81" t="str">
        <f>IF(Fund_Returns!M182="","",(1+Fund_Returns!M182)/(1+Fund_Returns!$IB182))</f>
        <v/>
      </c>
      <c r="N182" s="81">
        <f>IF(Fund_Returns!N182="","",(1+Fund_Returns!N182)/(1+Fund_Returns!$IB182))</f>
        <v>1.0441008000000001</v>
      </c>
      <c r="O182" s="81" t="str">
        <f>IF(Fund_Returns!O182="","",(1+Fund_Returns!O182)/(1+Fund_Returns!$IB182))</f>
        <v/>
      </c>
      <c r="P182" s="81" t="str">
        <f>IF(Fund_Returns!P182="","",(1+Fund_Returns!P182)/(1+Fund_Returns!$IB182))</f>
        <v/>
      </c>
      <c r="Q182" s="81">
        <f>IF(Fund_Returns!Q182="","",(1+Fund_Returns!Q182)/(1+Fund_Returns!$IB182))</f>
        <v>1.0350514</v>
      </c>
      <c r="R182" s="81">
        <f>IF(Fund_Returns!R182="","",(1+Fund_Returns!R182)/(1+Fund_Returns!$IB182))</f>
        <v>1.045553</v>
      </c>
      <c r="S182" s="81">
        <f>IF(Fund_Returns!S182="","",(1+Fund_Returns!S182)/(1+Fund_Returns!$IB182))</f>
        <v>1.0308095406971887</v>
      </c>
    </row>
    <row r="183" spans="1:19" x14ac:dyDescent="0.25">
      <c r="A183" s="82">
        <v>42063</v>
      </c>
      <c r="B183" s="81" t="str">
        <f>IF(Fund_Returns!B183="","",(1+Fund_Returns!B183)/(1+Fund_Returns!$IB183))</f>
        <v/>
      </c>
      <c r="C183" s="81">
        <f>IF(Fund_Returns!C183="","",(1+Fund_Returns!C183)/(1+Fund_Returns!$IB183))</f>
        <v>1.0500824</v>
      </c>
      <c r="D183" s="81">
        <f>IF(Fund_Returns!D183="","",(1+Fund_Returns!D183)/(1+Fund_Returns!$IB183))</f>
        <v>1.0209124000000001</v>
      </c>
      <c r="E183" s="81">
        <f>IF(Fund_Returns!E183="","",(1+Fund_Returns!E183)/(1+Fund_Returns!$IB183))</f>
        <v>1.0457205999999999</v>
      </c>
      <c r="F183" s="81" t="str">
        <f>IF(Fund_Returns!F183="","",(1+Fund_Returns!F183)/(1+Fund_Returns!$IB183))</f>
        <v/>
      </c>
      <c r="G183" s="81" t="str">
        <f>IF(Fund_Returns!G183="","",(1+Fund_Returns!G183)/(1+Fund_Returns!$IB183))</f>
        <v/>
      </c>
      <c r="H183" s="81" t="str">
        <f>IF(Fund_Returns!H183="","",(1+Fund_Returns!H183)/(1+Fund_Returns!$IB183))</f>
        <v/>
      </c>
      <c r="I183" s="81" t="str">
        <f>IF(Fund_Returns!I183="","",(1+Fund_Returns!I183)/(1+Fund_Returns!$IB183))</f>
        <v/>
      </c>
      <c r="J183" s="81" t="str">
        <f>IF(Fund_Returns!J183="","",(1+Fund_Returns!J183)/(1+Fund_Returns!$IB183))</f>
        <v/>
      </c>
      <c r="K183" s="81" t="str">
        <f>IF(Fund_Returns!K183="","",(1+Fund_Returns!K183)/(1+Fund_Returns!$IB183))</f>
        <v/>
      </c>
      <c r="L183" s="81">
        <f>IF(Fund_Returns!L183="","",(1+Fund_Returns!L183)/(1+Fund_Returns!$IB183))</f>
        <v>1.0461925000000001</v>
      </c>
      <c r="M183" s="81" t="str">
        <f>IF(Fund_Returns!M183="","",(1+Fund_Returns!M183)/(1+Fund_Returns!$IB183))</f>
        <v/>
      </c>
      <c r="N183" s="81">
        <f>IF(Fund_Returns!N183="","",(1+Fund_Returns!N183)/(1+Fund_Returns!$IB183))</f>
        <v>1.0230741000000001</v>
      </c>
      <c r="O183" s="81" t="str">
        <f>IF(Fund_Returns!O183="","",(1+Fund_Returns!O183)/(1+Fund_Returns!$IB183))</f>
        <v/>
      </c>
      <c r="P183" s="81" t="str">
        <f>IF(Fund_Returns!P183="","",(1+Fund_Returns!P183)/(1+Fund_Returns!$IB183))</f>
        <v/>
      </c>
      <c r="Q183" s="81">
        <f>IF(Fund_Returns!Q183="","",(1+Fund_Returns!Q183)/(1+Fund_Returns!$IB183))</f>
        <v>1.0322654</v>
      </c>
      <c r="R183" s="81">
        <f>IF(Fund_Returns!R183="","",(1+Fund_Returns!R183)/(1+Fund_Returns!$IB183))</f>
        <v>1.0207044999999999</v>
      </c>
      <c r="S183" s="81">
        <f>IF(Fund_Returns!S183="","",(1+Fund_Returns!S183)/(1+Fund_Returns!$IB183))</f>
        <v>1.0406821754215503</v>
      </c>
    </row>
    <row r="184" spans="1:19" x14ac:dyDescent="0.25">
      <c r="A184" s="82">
        <v>42094</v>
      </c>
      <c r="B184" s="81" t="str">
        <f>IF(Fund_Returns!B184="","",(1+Fund_Returns!B184)/(1+Fund_Returns!$IB184))</f>
        <v/>
      </c>
      <c r="C184" s="81">
        <f>IF(Fund_Returns!C184="","",(1+Fund_Returns!C184)/(1+Fund_Returns!$IB184))</f>
        <v>0.98183549999999997</v>
      </c>
      <c r="D184" s="81">
        <f>IF(Fund_Returns!D184="","",(1+Fund_Returns!D184)/(1+Fund_Returns!$IB184))</f>
        <v>0.96482279999999998</v>
      </c>
      <c r="E184" s="81">
        <f>IF(Fund_Returns!E184="","",(1+Fund_Returns!E184)/(1+Fund_Returns!$IB184))</f>
        <v>1.0218389000000001</v>
      </c>
      <c r="F184" s="81" t="str">
        <f>IF(Fund_Returns!F184="","",(1+Fund_Returns!F184)/(1+Fund_Returns!$IB184))</f>
        <v/>
      </c>
      <c r="G184" s="81" t="str">
        <f>IF(Fund_Returns!G184="","",(1+Fund_Returns!G184)/(1+Fund_Returns!$IB184))</f>
        <v/>
      </c>
      <c r="H184" s="81" t="str">
        <f>IF(Fund_Returns!H184="","",(1+Fund_Returns!H184)/(1+Fund_Returns!$IB184))</f>
        <v/>
      </c>
      <c r="I184" s="81" t="str">
        <f>IF(Fund_Returns!I184="","",(1+Fund_Returns!I184)/(1+Fund_Returns!$IB184))</f>
        <v/>
      </c>
      <c r="J184" s="81" t="str">
        <f>IF(Fund_Returns!J184="","",(1+Fund_Returns!J184)/(1+Fund_Returns!$IB184))</f>
        <v/>
      </c>
      <c r="K184" s="81" t="str">
        <f>IF(Fund_Returns!K184="","",(1+Fund_Returns!K184)/(1+Fund_Returns!$IB184))</f>
        <v/>
      </c>
      <c r="L184" s="81">
        <f>IF(Fund_Returns!L184="","",(1+Fund_Returns!L184)/(1+Fund_Returns!$IB184))</f>
        <v>0.99589930000000004</v>
      </c>
      <c r="M184" s="81" t="str">
        <f>IF(Fund_Returns!M184="","",(1+Fund_Returns!M184)/(1+Fund_Returns!$IB184))</f>
        <v/>
      </c>
      <c r="N184" s="81">
        <f>IF(Fund_Returns!N184="","",(1+Fund_Returns!N184)/(1+Fund_Returns!$IB184))</f>
        <v>0.97299469999999999</v>
      </c>
      <c r="O184" s="81" t="str">
        <f>IF(Fund_Returns!O184="","",(1+Fund_Returns!O184)/(1+Fund_Returns!$IB184))</f>
        <v/>
      </c>
      <c r="P184" s="81" t="str">
        <f>IF(Fund_Returns!P184="","",(1+Fund_Returns!P184)/(1+Fund_Returns!$IB184))</f>
        <v/>
      </c>
      <c r="Q184" s="81">
        <f>IF(Fund_Returns!Q184="","",(1+Fund_Returns!Q184)/(1+Fund_Returns!$IB184))</f>
        <v>0.99668069999999997</v>
      </c>
      <c r="R184" s="81">
        <f>IF(Fund_Returns!R184="","",(1+Fund_Returns!R184)/(1+Fund_Returns!$IB184))</f>
        <v>0.96120510000000003</v>
      </c>
      <c r="S184" s="81">
        <f>IF(Fund_Returns!S184="","",(1+Fund_Returns!S184)/(1+Fund_Returns!$IB184))</f>
        <v>0.98667741587820634</v>
      </c>
    </row>
    <row r="185" spans="1:19" x14ac:dyDescent="0.25">
      <c r="A185" s="82">
        <v>42124</v>
      </c>
      <c r="B185" s="81" t="str">
        <f>IF(Fund_Returns!B185="","",(1+Fund_Returns!B185)/(1+Fund_Returns!$IB185))</f>
        <v/>
      </c>
      <c r="C185" s="81">
        <f>IF(Fund_Returns!C185="","",(1+Fund_Returns!C185)/(1+Fund_Returns!$IB185))</f>
        <v>1.0334861</v>
      </c>
      <c r="D185" s="81">
        <f>IF(Fund_Returns!D185="","",(1+Fund_Returns!D185)/(1+Fund_Returns!$IB185))</f>
        <v>1.0387561000000001</v>
      </c>
      <c r="E185" s="81">
        <f>IF(Fund_Returns!E185="","",(1+Fund_Returns!E185)/(1+Fund_Returns!$IB185))</f>
        <v>1.0289543999999999</v>
      </c>
      <c r="F185" s="81" t="str">
        <f>IF(Fund_Returns!F185="","",(1+Fund_Returns!F185)/(1+Fund_Returns!$IB185))</f>
        <v/>
      </c>
      <c r="G185" s="81" t="str">
        <f>IF(Fund_Returns!G185="","",(1+Fund_Returns!G185)/(1+Fund_Returns!$IB185))</f>
        <v/>
      </c>
      <c r="H185" s="81" t="str">
        <f>IF(Fund_Returns!H185="","",(1+Fund_Returns!H185)/(1+Fund_Returns!$IB185))</f>
        <v/>
      </c>
      <c r="I185" s="81" t="str">
        <f>IF(Fund_Returns!I185="","",(1+Fund_Returns!I185)/(1+Fund_Returns!$IB185))</f>
        <v/>
      </c>
      <c r="J185" s="81" t="str">
        <f>IF(Fund_Returns!J185="","",(1+Fund_Returns!J185)/(1+Fund_Returns!$IB185))</f>
        <v/>
      </c>
      <c r="K185" s="81" t="str">
        <f>IF(Fund_Returns!K185="","",(1+Fund_Returns!K185)/(1+Fund_Returns!$IB185))</f>
        <v/>
      </c>
      <c r="L185" s="81">
        <f>IF(Fund_Returns!L185="","",(1+Fund_Returns!L185)/(1+Fund_Returns!$IB185))</f>
        <v>1.0442361</v>
      </c>
      <c r="M185" s="81" t="str">
        <f>IF(Fund_Returns!M185="","",(1+Fund_Returns!M185)/(1+Fund_Returns!$IB185))</f>
        <v/>
      </c>
      <c r="N185" s="81">
        <f>IF(Fund_Returns!N185="","",(1+Fund_Returns!N185)/(1+Fund_Returns!$IB185))</f>
        <v>1.0384921</v>
      </c>
      <c r="O185" s="81" t="str">
        <f>IF(Fund_Returns!O185="","",(1+Fund_Returns!O185)/(1+Fund_Returns!$IB185))</f>
        <v/>
      </c>
      <c r="P185" s="81" t="str">
        <f>IF(Fund_Returns!P185="","",(1+Fund_Returns!P185)/(1+Fund_Returns!$IB185))</f>
        <v/>
      </c>
      <c r="Q185" s="81">
        <f>IF(Fund_Returns!Q185="","",(1+Fund_Returns!Q185)/(1+Fund_Returns!$IB185))</f>
        <v>1.0497126000000001</v>
      </c>
      <c r="R185" s="81">
        <f>IF(Fund_Returns!R185="","",(1+Fund_Returns!R185)/(1+Fund_Returns!$IB185))</f>
        <v>1.0535218</v>
      </c>
      <c r="S185" s="81">
        <f>IF(Fund_Returns!S185="","",(1+Fund_Returns!S185)/(1+Fund_Returns!$IB185))</f>
        <v>1.046984299428088</v>
      </c>
    </row>
    <row r="186" spans="1:19" x14ac:dyDescent="0.25">
      <c r="A186" s="82">
        <v>42155</v>
      </c>
      <c r="B186" s="81" t="str">
        <f>IF(Fund_Returns!B186="","",(1+Fund_Returns!B186)/(1+Fund_Returns!$IB186))</f>
        <v/>
      </c>
      <c r="C186" s="81">
        <f>IF(Fund_Returns!C186="","",(1+Fund_Returns!C186)/(1+Fund_Returns!$IB186))</f>
        <v>1.000094</v>
      </c>
      <c r="D186" s="81">
        <f>IF(Fund_Returns!D186="","",(1+Fund_Returns!D186)/(1+Fund_Returns!$IB186))</f>
        <v>0.97891070000000002</v>
      </c>
      <c r="E186" s="81">
        <f>IF(Fund_Returns!E186="","",(1+Fund_Returns!E186)/(1+Fund_Returns!$IB186))</f>
        <v>0.97987639999999998</v>
      </c>
      <c r="F186" s="81" t="str">
        <f>IF(Fund_Returns!F186="","",(1+Fund_Returns!F186)/(1+Fund_Returns!$IB186))</f>
        <v/>
      </c>
      <c r="G186" s="81" t="str">
        <f>IF(Fund_Returns!G186="","",(1+Fund_Returns!G186)/(1+Fund_Returns!$IB186))</f>
        <v/>
      </c>
      <c r="H186" s="81" t="str">
        <f>IF(Fund_Returns!H186="","",(1+Fund_Returns!H186)/(1+Fund_Returns!$IB186))</f>
        <v/>
      </c>
      <c r="I186" s="81" t="str">
        <f>IF(Fund_Returns!I186="","",(1+Fund_Returns!I186)/(1+Fund_Returns!$IB186))</f>
        <v/>
      </c>
      <c r="J186" s="81" t="str">
        <f>IF(Fund_Returns!J186="","",(1+Fund_Returns!J186)/(1+Fund_Returns!$IB186))</f>
        <v/>
      </c>
      <c r="K186" s="81" t="str">
        <f>IF(Fund_Returns!K186="","",(1+Fund_Returns!K186)/(1+Fund_Returns!$IB186))</f>
        <v/>
      </c>
      <c r="L186" s="81">
        <f>IF(Fund_Returns!L186="","",(1+Fund_Returns!L186)/(1+Fund_Returns!$IB186))</f>
        <v>0.97334310000000002</v>
      </c>
      <c r="M186" s="81" t="str">
        <f>IF(Fund_Returns!M186="","",(1+Fund_Returns!M186)/(1+Fund_Returns!$IB186))</f>
        <v/>
      </c>
      <c r="N186" s="81">
        <f>IF(Fund_Returns!N186="","",(1+Fund_Returns!N186)/(1+Fund_Returns!$IB186))</f>
        <v>0.95638319999999999</v>
      </c>
      <c r="O186" s="81">
        <f>IF(Fund_Returns!O186="","",(1+Fund_Returns!O186)/(1+Fund_Returns!$IB186))</f>
        <v>0.93893740000000003</v>
      </c>
      <c r="P186" s="81" t="str">
        <f>IF(Fund_Returns!P186="","",(1+Fund_Returns!P186)/(1+Fund_Returns!$IB186))</f>
        <v/>
      </c>
      <c r="Q186" s="81">
        <f>IF(Fund_Returns!Q186="","",(1+Fund_Returns!Q186)/(1+Fund_Returns!$IB186))</f>
        <v>0.95927499999999999</v>
      </c>
      <c r="R186" s="81">
        <f>IF(Fund_Returns!R186="","",(1+Fund_Returns!R186)/(1+Fund_Returns!$IB186))</f>
        <v>0.95817030000000003</v>
      </c>
      <c r="S186" s="81">
        <f>IF(Fund_Returns!S186="","",(1+Fund_Returns!S186)/(1+Fund_Returns!$IB186))</f>
        <v>0.96046241361427587</v>
      </c>
    </row>
    <row r="187" spans="1:19" x14ac:dyDescent="0.25">
      <c r="A187" s="82">
        <v>42185</v>
      </c>
      <c r="B187" s="81" t="str">
        <f>IF(Fund_Returns!B187="","",(1+Fund_Returns!B187)/(1+Fund_Returns!$IB187))</f>
        <v/>
      </c>
      <c r="C187" s="81">
        <f>IF(Fund_Returns!C187="","",(1+Fund_Returns!C187)/(1+Fund_Returns!$IB187))</f>
        <v>0.98359039999999998</v>
      </c>
      <c r="D187" s="81">
        <f>IF(Fund_Returns!D187="","",(1+Fund_Returns!D187)/(1+Fund_Returns!$IB187))</f>
        <v>0.97373810000000005</v>
      </c>
      <c r="E187" s="81">
        <f>IF(Fund_Returns!E187="","",(1+Fund_Returns!E187)/(1+Fund_Returns!$IB187))</f>
        <v>0.99443970000000004</v>
      </c>
      <c r="F187" s="81" t="str">
        <f>IF(Fund_Returns!F187="","",(1+Fund_Returns!F187)/(1+Fund_Returns!$IB187))</f>
        <v/>
      </c>
      <c r="G187" s="81" t="str">
        <f>IF(Fund_Returns!G187="","",(1+Fund_Returns!G187)/(1+Fund_Returns!$IB187))</f>
        <v/>
      </c>
      <c r="H187" s="81" t="str">
        <f>IF(Fund_Returns!H187="","",(1+Fund_Returns!H187)/(1+Fund_Returns!$IB187))</f>
        <v/>
      </c>
      <c r="I187" s="81" t="str">
        <f>IF(Fund_Returns!I187="","",(1+Fund_Returns!I187)/(1+Fund_Returns!$IB187))</f>
        <v/>
      </c>
      <c r="J187" s="81" t="str">
        <f>IF(Fund_Returns!J187="","",(1+Fund_Returns!J187)/(1+Fund_Returns!$IB187))</f>
        <v/>
      </c>
      <c r="K187" s="81" t="str">
        <f>IF(Fund_Returns!K187="","",(1+Fund_Returns!K187)/(1+Fund_Returns!$IB187))</f>
        <v/>
      </c>
      <c r="L187" s="81">
        <f>IF(Fund_Returns!L187="","",(1+Fund_Returns!L187)/(1+Fund_Returns!$IB187))</f>
        <v>0.99131499999999995</v>
      </c>
      <c r="M187" s="81" t="str">
        <f>IF(Fund_Returns!M187="","",(1+Fund_Returns!M187)/(1+Fund_Returns!$IB187))</f>
        <v/>
      </c>
      <c r="N187" s="81">
        <f>IF(Fund_Returns!N187="","",(1+Fund_Returns!N187)/(1+Fund_Returns!$IB187))</f>
        <v>0.99372769999999999</v>
      </c>
      <c r="O187" s="81">
        <f>IF(Fund_Returns!O187="","",(1+Fund_Returns!O187)/(1+Fund_Returns!$IB187))</f>
        <v>0.99005240000000005</v>
      </c>
      <c r="P187" s="81" t="str">
        <f>IF(Fund_Returns!P187="","",(1+Fund_Returns!P187)/(1+Fund_Returns!$IB187))</f>
        <v/>
      </c>
      <c r="Q187" s="81">
        <f>IF(Fund_Returns!Q187="","",(1+Fund_Returns!Q187)/(1+Fund_Returns!$IB187))</f>
        <v>1.0074224000000001</v>
      </c>
      <c r="R187" s="81">
        <f>IF(Fund_Returns!R187="","",(1+Fund_Returns!R187)/(1+Fund_Returns!$IB187))</f>
        <v>0.96964070000000002</v>
      </c>
      <c r="S187" s="81">
        <f>IF(Fund_Returns!S187="","",(1+Fund_Returns!S187)/(1+Fund_Returns!$IB187))</f>
        <v>0.99243507392421415</v>
      </c>
    </row>
    <row r="188" spans="1:19" x14ac:dyDescent="0.25">
      <c r="A188" s="82">
        <v>42216</v>
      </c>
      <c r="B188" s="81" t="str">
        <f>IF(Fund_Returns!B188="","",(1+Fund_Returns!B188)/(1+Fund_Returns!$IB188))</f>
        <v/>
      </c>
      <c r="C188" s="81">
        <f>IF(Fund_Returns!C188="","",(1+Fund_Returns!C188)/(1+Fund_Returns!$IB188))</f>
        <v>1.0576030999999999</v>
      </c>
      <c r="D188" s="81">
        <f>IF(Fund_Returns!D188="","",(1+Fund_Returns!D188)/(1+Fund_Returns!$IB188))</f>
        <v>0.98683489999999996</v>
      </c>
      <c r="E188" s="81">
        <f>IF(Fund_Returns!E188="","",(1+Fund_Returns!E188)/(1+Fund_Returns!$IB188))</f>
        <v>1.0124426</v>
      </c>
      <c r="F188" s="81" t="str">
        <f>IF(Fund_Returns!F188="","",(1+Fund_Returns!F188)/(1+Fund_Returns!$IB188))</f>
        <v/>
      </c>
      <c r="G188" s="81" t="str">
        <f>IF(Fund_Returns!G188="","",(1+Fund_Returns!G188)/(1+Fund_Returns!$IB188))</f>
        <v/>
      </c>
      <c r="H188" s="81" t="str">
        <f>IF(Fund_Returns!H188="","",(1+Fund_Returns!H188)/(1+Fund_Returns!$IB188))</f>
        <v/>
      </c>
      <c r="I188" s="81" t="str">
        <f>IF(Fund_Returns!I188="","",(1+Fund_Returns!I188)/(1+Fund_Returns!$IB188))</f>
        <v/>
      </c>
      <c r="J188" s="81" t="str">
        <f>IF(Fund_Returns!J188="","",(1+Fund_Returns!J188)/(1+Fund_Returns!$IB188))</f>
        <v/>
      </c>
      <c r="K188" s="81" t="str">
        <f>IF(Fund_Returns!K188="","",(1+Fund_Returns!K188)/(1+Fund_Returns!$IB188))</f>
        <v/>
      </c>
      <c r="L188" s="81">
        <f>IF(Fund_Returns!L188="","",(1+Fund_Returns!L188)/(1+Fund_Returns!$IB188))</f>
        <v>1.0001390999999999</v>
      </c>
      <c r="M188" s="81" t="str">
        <f>IF(Fund_Returns!M188="","",(1+Fund_Returns!M188)/(1+Fund_Returns!$IB188))</f>
        <v/>
      </c>
      <c r="N188" s="81">
        <f>IF(Fund_Returns!N188="","",(1+Fund_Returns!N188)/(1+Fund_Returns!$IB188))</f>
        <v>0.99658749999999996</v>
      </c>
      <c r="O188" s="81">
        <f>IF(Fund_Returns!O188="","",(1+Fund_Returns!O188)/(1+Fund_Returns!$IB188))</f>
        <v>1.0012965</v>
      </c>
      <c r="P188" s="81" t="str">
        <f>IF(Fund_Returns!P188="","",(1+Fund_Returns!P188)/(1+Fund_Returns!$IB188))</f>
        <v/>
      </c>
      <c r="Q188" s="81">
        <f>IF(Fund_Returns!Q188="","",(1+Fund_Returns!Q188)/(1+Fund_Returns!$IB188))</f>
        <v>1.0043537</v>
      </c>
      <c r="R188" s="81">
        <f>IF(Fund_Returns!R188="","",(1+Fund_Returns!R188)/(1+Fund_Returns!$IB188))</f>
        <v>0.96351140000000002</v>
      </c>
      <c r="S188" s="81">
        <f>IF(Fund_Returns!S188="","",(1+Fund_Returns!S188)/(1+Fund_Returns!$IB188))</f>
        <v>1.0052247367544986</v>
      </c>
    </row>
    <row r="189" spans="1:19" x14ac:dyDescent="0.25">
      <c r="A189" s="82">
        <v>42247</v>
      </c>
      <c r="B189" s="81" t="str">
        <f>IF(Fund_Returns!B189="","",(1+Fund_Returns!B189)/(1+Fund_Returns!$IB189))</f>
        <v/>
      </c>
      <c r="C189" s="81">
        <f>IF(Fund_Returns!C189="","",(1+Fund_Returns!C189)/(1+Fund_Returns!$IB189))</f>
        <v>0.99416919999999998</v>
      </c>
      <c r="D189" s="81">
        <f>IF(Fund_Returns!D189="","",(1+Fund_Returns!D189)/(1+Fund_Returns!$IB189))</f>
        <v>0.97350380000000003</v>
      </c>
      <c r="E189" s="81">
        <f>IF(Fund_Returns!E189="","",(1+Fund_Returns!E189)/(1+Fund_Returns!$IB189))</f>
        <v>0.97108640000000002</v>
      </c>
      <c r="F189" s="81">
        <f>IF(Fund_Returns!F189="","",(1+Fund_Returns!F189)/(1+Fund_Returns!$IB189))</f>
        <v>0.96946699999999997</v>
      </c>
      <c r="G189" s="81" t="str">
        <f>IF(Fund_Returns!G189="","",(1+Fund_Returns!G189)/(1+Fund_Returns!$IB189))</f>
        <v/>
      </c>
      <c r="H189" s="81" t="str">
        <f>IF(Fund_Returns!H189="","",(1+Fund_Returns!H189)/(1+Fund_Returns!$IB189))</f>
        <v/>
      </c>
      <c r="I189" s="81" t="str">
        <f>IF(Fund_Returns!I189="","",(1+Fund_Returns!I189)/(1+Fund_Returns!$IB189))</f>
        <v/>
      </c>
      <c r="J189" s="81" t="str">
        <f>IF(Fund_Returns!J189="","",(1+Fund_Returns!J189)/(1+Fund_Returns!$IB189))</f>
        <v/>
      </c>
      <c r="K189" s="81" t="str">
        <f>IF(Fund_Returns!K189="","",(1+Fund_Returns!K189)/(1+Fund_Returns!$IB189))</f>
        <v/>
      </c>
      <c r="L189" s="81">
        <f>IF(Fund_Returns!L189="","",(1+Fund_Returns!L189)/(1+Fund_Returns!$IB189))</f>
        <v>0.98063979999999995</v>
      </c>
      <c r="M189" s="81" t="str">
        <f>IF(Fund_Returns!M189="","",(1+Fund_Returns!M189)/(1+Fund_Returns!$IB189))</f>
        <v/>
      </c>
      <c r="N189" s="81">
        <f>IF(Fund_Returns!N189="","",(1+Fund_Returns!N189)/(1+Fund_Returns!$IB189))</f>
        <v>0.97317620000000005</v>
      </c>
      <c r="O189" s="81">
        <f>IF(Fund_Returns!O189="","",(1+Fund_Returns!O189)/(1+Fund_Returns!$IB189))</f>
        <v>0.97572289999999995</v>
      </c>
      <c r="P189" s="81" t="str">
        <f>IF(Fund_Returns!P189="","",(1+Fund_Returns!P189)/(1+Fund_Returns!$IB189))</f>
        <v/>
      </c>
      <c r="Q189" s="81">
        <f>IF(Fund_Returns!Q189="","",(1+Fund_Returns!Q189)/(1+Fund_Returns!$IB189))</f>
        <v>0.96682230000000002</v>
      </c>
      <c r="R189" s="81">
        <f>IF(Fund_Returns!R189="","",(1+Fund_Returns!R189)/(1+Fund_Returns!$IB189))</f>
        <v>0.99769110000000005</v>
      </c>
      <c r="S189" s="81">
        <f>IF(Fund_Returns!S189="","",(1+Fund_Returns!S189)/(1+Fund_Returns!$IB189))</f>
        <v>0.96445917075243182</v>
      </c>
    </row>
    <row r="190" spans="1:19" x14ac:dyDescent="0.25">
      <c r="A190" s="82">
        <v>42277</v>
      </c>
      <c r="B190" s="81" t="str">
        <f>IF(Fund_Returns!B190="","",(1+Fund_Returns!B190)/(1+Fund_Returns!$IB190))</f>
        <v/>
      </c>
      <c r="C190" s="81">
        <f>IF(Fund_Returns!C190="","",(1+Fund_Returns!C190)/(1+Fund_Returns!$IB190))</f>
        <v>0.9682655</v>
      </c>
      <c r="D190" s="81">
        <f>IF(Fund_Returns!D190="","",(1+Fund_Returns!D190)/(1+Fund_Returns!$IB190))</f>
        <v>0.9692615</v>
      </c>
      <c r="E190" s="81">
        <f>IF(Fund_Returns!E190="","",(1+Fund_Returns!E190)/(1+Fund_Returns!$IB190))</f>
        <v>1.0103686999999999</v>
      </c>
      <c r="F190" s="81">
        <f>IF(Fund_Returns!F190="","",(1+Fund_Returns!F190)/(1+Fund_Returns!$IB190))</f>
        <v>1.0099411</v>
      </c>
      <c r="G190" s="81" t="str">
        <f>IF(Fund_Returns!G190="","",(1+Fund_Returns!G190)/(1+Fund_Returns!$IB190))</f>
        <v/>
      </c>
      <c r="H190" s="81" t="str">
        <f>IF(Fund_Returns!H190="","",(1+Fund_Returns!H190)/(1+Fund_Returns!$IB190))</f>
        <v/>
      </c>
      <c r="I190" s="81" t="str">
        <f>IF(Fund_Returns!I190="","",(1+Fund_Returns!I190)/(1+Fund_Returns!$IB190))</f>
        <v/>
      </c>
      <c r="J190" s="81" t="str">
        <f>IF(Fund_Returns!J190="","",(1+Fund_Returns!J190)/(1+Fund_Returns!$IB190))</f>
        <v/>
      </c>
      <c r="K190" s="81" t="str">
        <f>IF(Fund_Returns!K190="","",(1+Fund_Returns!K190)/(1+Fund_Returns!$IB190))</f>
        <v/>
      </c>
      <c r="L190" s="81">
        <f>IF(Fund_Returns!L190="","",(1+Fund_Returns!L190)/(1+Fund_Returns!$IB190))</f>
        <v>1.0083698000000001</v>
      </c>
      <c r="M190" s="81" t="str">
        <f>IF(Fund_Returns!M190="","",(1+Fund_Returns!M190)/(1+Fund_Returns!$IB190))</f>
        <v/>
      </c>
      <c r="N190" s="81">
        <f>IF(Fund_Returns!N190="","",(1+Fund_Returns!N190)/(1+Fund_Returns!$IB190))</f>
        <v>0.99059169999999996</v>
      </c>
      <c r="O190" s="81">
        <f>IF(Fund_Returns!O190="","",(1+Fund_Returns!O190)/(1+Fund_Returns!$IB190))</f>
        <v>0.98020569999999996</v>
      </c>
      <c r="P190" s="81" t="str">
        <f>IF(Fund_Returns!P190="","",(1+Fund_Returns!P190)/(1+Fund_Returns!$IB190))</f>
        <v/>
      </c>
      <c r="Q190" s="81">
        <f>IF(Fund_Returns!Q190="","",(1+Fund_Returns!Q190)/(1+Fund_Returns!$IB190))</f>
        <v>0.99810310000000002</v>
      </c>
      <c r="R190" s="81">
        <f>IF(Fund_Returns!R190="","",(1+Fund_Returns!R190)/(1+Fund_Returns!$IB190))</f>
        <v>0.96682219999999996</v>
      </c>
      <c r="S190" s="81">
        <f>IF(Fund_Returns!S190="","",(1+Fund_Returns!S190)/(1+Fund_Returns!$IB190))</f>
        <v>1.0095341452740478</v>
      </c>
    </row>
    <row r="191" spans="1:19" x14ac:dyDescent="0.25">
      <c r="A191" s="82">
        <v>42308</v>
      </c>
      <c r="B191" s="81" t="str">
        <f>IF(Fund_Returns!B191="","",(1+Fund_Returns!B191)/(1+Fund_Returns!$IB191))</f>
        <v/>
      </c>
      <c r="C191" s="81">
        <f>IF(Fund_Returns!C191="","",(1+Fund_Returns!C191)/(1+Fund_Returns!$IB191))</f>
        <v>1.0357327000000001</v>
      </c>
      <c r="D191" s="81">
        <f>IF(Fund_Returns!D191="","",(1+Fund_Returns!D191)/(1+Fund_Returns!$IB191))</f>
        <v>1.0587138</v>
      </c>
      <c r="E191" s="81">
        <f>IF(Fund_Returns!E191="","",(1+Fund_Returns!E191)/(1+Fund_Returns!$IB191))</f>
        <v>1.0631075999999999</v>
      </c>
      <c r="F191" s="81">
        <f>IF(Fund_Returns!F191="","",(1+Fund_Returns!F191)/(1+Fund_Returns!$IB191))</f>
        <v>1.0764807999999999</v>
      </c>
      <c r="G191" s="81" t="str">
        <f>IF(Fund_Returns!G191="","",(1+Fund_Returns!G191)/(1+Fund_Returns!$IB191))</f>
        <v/>
      </c>
      <c r="H191" s="81" t="str">
        <f>IF(Fund_Returns!H191="","",(1+Fund_Returns!H191)/(1+Fund_Returns!$IB191))</f>
        <v/>
      </c>
      <c r="I191" s="81" t="str">
        <f>IF(Fund_Returns!I191="","",(1+Fund_Returns!I191)/(1+Fund_Returns!$IB191))</f>
        <v/>
      </c>
      <c r="J191" s="81" t="str">
        <f>IF(Fund_Returns!J191="","",(1+Fund_Returns!J191)/(1+Fund_Returns!$IB191))</f>
        <v/>
      </c>
      <c r="K191" s="81" t="str">
        <f>IF(Fund_Returns!K191="","",(1+Fund_Returns!K191)/(1+Fund_Returns!$IB191))</f>
        <v/>
      </c>
      <c r="L191" s="81">
        <f>IF(Fund_Returns!L191="","",(1+Fund_Returns!L191)/(1+Fund_Returns!$IB191))</f>
        <v>1.0759261</v>
      </c>
      <c r="M191" s="81" t="str">
        <f>IF(Fund_Returns!M191="","",(1+Fund_Returns!M191)/(1+Fund_Returns!$IB191))</f>
        <v/>
      </c>
      <c r="N191" s="81">
        <f>IF(Fund_Returns!N191="","",(1+Fund_Returns!N191)/(1+Fund_Returns!$IB191))</f>
        <v>1.0684879999999999</v>
      </c>
      <c r="O191" s="81">
        <f>IF(Fund_Returns!O191="","",(1+Fund_Returns!O191)/(1+Fund_Returns!$IB191))</f>
        <v>1.0727662</v>
      </c>
      <c r="P191" s="81" t="str">
        <f>IF(Fund_Returns!P191="","",(1+Fund_Returns!P191)/(1+Fund_Returns!$IB191))</f>
        <v/>
      </c>
      <c r="Q191" s="81">
        <f>IF(Fund_Returns!Q191="","",(1+Fund_Returns!Q191)/(1+Fund_Returns!$IB191))</f>
        <v>1.0692237</v>
      </c>
      <c r="R191" s="81">
        <f>IF(Fund_Returns!R191="","",(1+Fund_Returns!R191)/(1+Fund_Returns!$IB191))</f>
        <v>1.0707302000000001</v>
      </c>
      <c r="S191" s="81">
        <f>IF(Fund_Returns!S191="","",(1+Fund_Returns!S191)/(1+Fund_Returns!$IB191))</f>
        <v>1.0761162239871385</v>
      </c>
    </row>
    <row r="192" spans="1:19" x14ac:dyDescent="0.25">
      <c r="A192" s="82">
        <v>42338</v>
      </c>
      <c r="B192" s="81" t="str">
        <f>IF(Fund_Returns!B192="","",(1+Fund_Returns!B192)/(1+Fund_Returns!$IB192))</f>
        <v/>
      </c>
      <c r="C192" s="81">
        <f>IF(Fund_Returns!C192="","",(1+Fund_Returns!C192)/(1+Fund_Returns!$IB192))</f>
        <v>1.0150059</v>
      </c>
      <c r="D192" s="81">
        <f>IF(Fund_Returns!D192="","",(1+Fund_Returns!D192)/(1+Fund_Returns!$IB192))</f>
        <v>0.9583604</v>
      </c>
      <c r="E192" s="81">
        <f>IF(Fund_Returns!E192="","",(1+Fund_Returns!E192)/(1+Fund_Returns!$IB192))</f>
        <v>1.0050196</v>
      </c>
      <c r="F192" s="81">
        <f>IF(Fund_Returns!F192="","",(1+Fund_Returns!F192)/(1+Fund_Returns!$IB192))</f>
        <v>1</v>
      </c>
      <c r="G192" s="81" t="str">
        <f>IF(Fund_Returns!G192="","",(1+Fund_Returns!G192)/(1+Fund_Returns!$IB192))</f>
        <v/>
      </c>
      <c r="H192" s="81" t="str">
        <f>IF(Fund_Returns!H192="","",(1+Fund_Returns!H192)/(1+Fund_Returns!$IB192))</f>
        <v/>
      </c>
      <c r="I192" s="81" t="str">
        <f>IF(Fund_Returns!I192="","",(1+Fund_Returns!I192)/(1+Fund_Returns!$IB192))</f>
        <v/>
      </c>
      <c r="J192" s="81" t="str">
        <f>IF(Fund_Returns!J192="","",(1+Fund_Returns!J192)/(1+Fund_Returns!$IB192))</f>
        <v/>
      </c>
      <c r="K192" s="81" t="str">
        <f>IF(Fund_Returns!K192="","",(1+Fund_Returns!K192)/(1+Fund_Returns!$IB192))</f>
        <v/>
      </c>
      <c r="L192" s="81">
        <f>IF(Fund_Returns!L192="","",(1+Fund_Returns!L192)/(1+Fund_Returns!$IB192))</f>
        <v>0.9736205</v>
      </c>
      <c r="M192" s="81" t="str">
        <f>IF(Fund_Returns!M192="","",(1+Fund_Returns!M192)/(1+Fund_Returns!$IB192))</f>
        <v/>
      </c>
      <c r="N192" s="81">
        <f>IF(Fund_Returns!N192="","",(1+Fund_Returns!N192)/(1+Fund_Returns!$IB192))</f>
        <v>0.94139419999999996</v>
      </c>
      <c r="O192" s="81">
        <f>IF(Fund_Returns!O192="","",(1+Fund_Returns!O192)/(1+Fund_Returns!$IB192))</f>
        <v>0.96540119999999996</v>
      </c>
      <c r="P192" s="81" t="str">
        <f>IF(Fund_Returns!P192="","",(1+Fund_Returns!P192)/(1+Fund_Returns!$IB192))</f>
        <v/>
      </c>
      <c r="Q192" s="81">
        <f>IF(Fund_Returns!Q192="","",(1+Fund_Returns!Q192)/(1+Fund_Returns!$IB192))</f>
        <v>0.98055590000000004</v>
      </c>
      <c r="R192" s="81">
        <f>IF(Fund_Returns!R192="","",(1+Fund_Returns!R192)/(1+Fund_Returns!$IB192))</f>
        <v>0.95047820000000005</v>
      </c>
      <c r="S192" s="81">
        <f>IF(Fund_Returns!S192="","",(1+Fund_Returns!S192)/(1+Fund_Returns!$IB192))</f>
        <v>0.96141539876797499</v>
      </c>
    </row>
    <row r="193" spans="1:19" x14ac:dyDescent="0.25">
      <c r="A193" s="82">
        <v>42369</v>
      </c>
      <c r="B193" s="81" t="str">
        <f>IF(Fund_Returns!B193="","",(1+Fund_Returns!B193)/(1+Fund_Returns!$IB193))</f>
        <v/>
      </c>
      <c r="C193" s="81">
        <f>IF(Fund_Returns!C193="","",(1+Fund_Returns!C193)/(1+Fund_Returns!$IB193))</f>
        <v>0.99526550000000003</v>
      </c>
      <c r="D193" s="81">
        <f>IF(Fund_Returns!D193="","",(1+Fund_Returns!D193)/(1+Fund_Returns!$IB193))</f>
        <v>0.99409720000000001</v>
      </c>
      <c r="E193" s="81">
        <f>IF(Fund_Returns!E193="","",(1+Fund_Returns!E193)/(1+Fund_Returns!$IB193))</f>
        <v>1.0069762</v>
      </c>
      <c r="F193" s="81">
        <f>IF(Fund_Returns!F193="","",(1+Fund_Returns!F193)/(1+Fund_Returns!$IB193))</f>
        <v>0.9774235</v>
      </c>
      <c r="G193" s="81" t="str">
        <f>IF(Fund_Returns!G193="","",(1+Fund_Returns!G193)/(1+Fund_Returns!$IB193))</f>
        <v/>
      </c>
      <c r="H193" s="81" t="str">
        <f>IF(Fund_Returns!H193="","",(1+Fund_Returns!H193)/(1+Fund_Returns!$IB193))</f>
        <v/>
      </c>
      <c r="I193" s="81" t="str">
        <f>IF(Fund_Returns!I193="","",(1+Fund_Returns!I193)/(1+Fund_Returns!$IB193))</f>
        <v/>
      </c>
      <c r="J193" s="81" t="str">
        <f>IF(Fund_Returns!J193="","",(1+Fund_Returns!J193)/(1+Fund_Returns!$IB193))</f>
        <v/>
      </c>
      <c r="K193" s="81" t="str">
        <f>IF(Fund_Returns!K193="","",(1+Fund_Returns!K193)/(1+Fund_Returns!$IB193))</f>
        <v/>
      </c>
      <c r="L193" s="81">
        <f>IF(Fund_Returns!L193="","",(1+Fund_Returns!L193)/(1+Fund_Returns!$IB193))</f>
        <v>0.97824770000000005</v>
      </c>
      <c r="M193" s="81" t="str">
        <f>IF(Fund_Returns!M193="","",(1+Fund_Returns!M193)/(1+Fund_Returns!$IB193))</f>
        <v/>
      </c>
      <c r="N193" s="81">
        <f>IF(Fund_Returns!N193="","",(1+Fund_Returns!N193)/(1+Fund_Returns!$IB193))</f>
        <v>0.97542499999999999</v>
      </c>
      <c r="O193" s="81">
        <f>IF(Fund_Returns!O193="","",(1+Fund_Returns!O193)/(1+Fund_Returns!$IB193))</f>
        <v>0.96274510000000002</v>
      </c>
      <c r="P193" s="81" t="str">
        <f>IF(Fund_Returns!P193="","",(1+Fund_Returns!P193)/(1+Fund_Returns!$IB193))</f>
        <v/>
      </c>
      <c r="Q193" s="81">
        <f>IF(Fund_Returns!Q193="","",(1+Fund_Returns!Q193)/(1+Fund_Returns!$IB193))</f>
        <v>0.97110680000000005</v>
      </c>
      <c r="R193" s="81">
        <f>IF(Fund_Returns!R193="","",(1+Fund_Returns!R193)/(1+Fund_Returns!$IB193))</f>
        <v>0.97960210000000003</v>
      </c>
      <c r="S193" s="81">
        <f>IF(Fund_Returns!S193="","",(1+Fund_Returns!S193)/(1+Fund_Returns!$IB193))</f>
        <v>0.98284398355390845</v>
      </c>
    </row>
    <row r="194" spans="1:19" x14ac:dyDescent="0.25">
      <c r="A194" s="82">
        <v>42400</v>
      </c>
      <c r="B194" s="81" t="str">
        <f>IF(Fund_Returns!B194="","",(1+Fund_Returns!B194)/(1+Fund_Returns!$IB194))</f>
        <v/>
      </c>
      <c r="C194" s="81">
        <f>IF(Fund_Returns!C194="","",(1+Fund_Returns!C194)/(1+Fund_Returns!$IB194))</f>
        <v>0.95925139999999998</v>
      </c>
      <c r="D194" s="81">
        <f>IF(Fund_Returns!D194="","",(1+Fund_Returns!D194)/(1+Fund_Returns!$IB194))</f>
        <v>0.96670880000000003</v>
      </c>
      <c r="E194" s="81">
        <f>IF(Fund_Returns!E194="","",(1+Fund_Returns!E194)/(1+Fund_Returns!$IB194))</f>
        <v>0.95988600000000002</v>
      </c>
      <c r="F194" s="81">
        <f>IF(Fund_Returns!F194="","",(1+Fund_Returns!F194)/(1+Fund_Returns!$IB194))</f>
        <v>0.95769519999999997</v>
      </c>
      <c r="G194" s="81" t="str">
        <f>IF(Fund_Returns!G194="","",(1+Fund_Returns!G194)/(1+Fund_Returns!$IB194))</f>
        <v/>
      </c>
      <c r="H194" s="81" t="str">
        <f>IF(Fund_Returns!H194="","",(1+Fund_Returns!H194)/(1+Fund_Returns!$IB194))</f>
        <v/>
      </c>
      <c r="I194" s="81" t="str">
        <f>IF(Fund_Returns!I194="","",(1+Fund_Returns!I194)/(1+Fund_Returns!$IB194))</f>
        <v/>
      </c>
      <c r="J194" s="81" t="str">
        <f>IF(Fund_Returns!J194="","",(1+Fund_Returns!J194)/(1+Fund_Returns!$IB194))</f>
        <v/>
      </c>
      <c r="K194" s="81" t="str">
        <f>IF(Fund_Returns!K194="","",(1+Fund_Returns!K194)/(1+Fund_Returns!$IB194))</f>
        <v/>
      </c>
      <c r="L194" s="81">
        <f>IF(Fund_Returns!L194="","",(1+Fund_Returns!L194)/(1+Fund_Returns!$IB194))</f>
        <v>0.96427439999999998</v>
      </c>
      <c r="M194" s="81" t="str">
        <f>IF(Fund_Returns!M194="","",(1+Fund_Returns!M194)/(1+Fund_Returns!$IB194))</f>
        <v/>
      </c>
      <c r="N194" s="81">
        <f>IF(Fund_Returns!N194="","",(1+Fund_Returns!N194)/(1+Fund_Returns!$IB194))</f>
        <v>0.97179879999999996</v>
      </c>
      <c r="O194" s="81">
        <f>IF(Fund_Returns!O194="","",(1+Fund_Returns!O194)/(1+Fund_Returns!$IB194))</f>
        <v>0.97610600000000003</v>
      </c>
      <c r="P194" s="81" t="str">
        <f>IF(Fund_Returns!P194="","",(1+Fund_Returns!P194)/(1+Fund_Returns!$IB194))</f>
        <v/>
      </c>
      <c r="Q194" s="81">
        <f>IF(Fund_Returns!Q194="","",(1+Fund_Returns!Q194)/(1+Fund_Returns!$IB194))</f>
        <v>0.96204540000000005</v>
      </c>
      <c r="R194" s="81">
        <f>IF(Fund_Returns!R194="","",(1+Fund_Returns!R194)/(1+Fund_Returns!$IB194))</f>
        <v>1.0153691</v>
      </c>
      <c r="S194" s="81">
        <f>IF(Fund_Returns!S194="","",(1+Fund_Returns!S194)/(1+Fund_Returns!$IB194))</f>
        <v>0.97013884139623907</v>
      </c>
    </row>
    <row r="195" spans="1:19" x14ac:dyDescent="0.25">
      <c r="A195" s="82">
        <v>42429</v>
      </c>
      <c r="B195" s="81" t="str">
        <f>IF(Fund_Returns!B195="","",(1+Fund_Returns!B195)/(1+Fund_Returns!$IB195))</f>
        <v/>
      </c>
      <c r="C195" s="81">
        <f>IF(Fund_Returns!C195="","",(1+Fund_Returns!C195)/(1+Fund_Returns!$IB195))</f>
        <v>1.0072981999999999</v>
      </c>
      <c r="D195" s="81">
        <f>IF(Fund_Returns!D195="","",(1+Fund_Returns!D195)/(1+Fund_Returns!$IB195))</f>
        <v>1.0188299000000001</v>
      </c>
      <c r="E195" s="81">
        <f>IF(Fund_Returns!E195="","",(1+Fund_Returns!E195)/(1+Fund_Returns!$IB195))</f>
        <v>0.99131290000000005</v>
      </c>
      <c r="F195" s="81">
        <f>IF(Fund_Returns!F195="","",(1+Fund_Returns!F195)/(1+Fund_Returns!$IB195))</f>
        <v>0.98737900000000001</v>
      </c>
      <c r="G195" s="81" t="str">
        <f>IF(Fund_Returns!G195="","",(1+Fund_Returns!G195)/(1+Fund_Returns!$IB195))</f>
        <v/>
      </c>
      <c r="H195" s="81" t="str">
        <f>IF(Fund_Returns!H195="","",(1+Fund_Returns!H195)/(1+Fund_Returns!$IB195))</f>
        <v/>
      </c>
      <c r="I195" s="81" t="str">
        <f>IF(Fund_Returns!I195="","",(1+Fund_Returns!I195)/(1+Fund_Returns!$IB195))</f>
        <v/>
      </c>
      <c r="J195" s="81" t="str">
        <f>IF(Fund_Returns!J195="","",(1+Fund_Returns!J195)/(1+Fund_Returns!$IB195))</f>
        <v/>
      </c>
      <c r="K195" s="81" t="str">
        <f>IF(Fund_Returns!K195="","",(1+Fund_Returns!K195)/(1+Fund_Returns!$IB195))</f>
        <v/>
      </c>
      <c r="L195" s="81">
        <f>IF(Fund_Returns!L195="","",(1+Fund_Returns!L195)/(1+Fund_Returns!$IB195))</f>
        <v>1.0048607000000001</v>
      </c>
      <c r="M195" s="81">
        <f>IF(Fund_Returns!M195="","",(1+Fund_Returns!M195)/(1+Fund_Returns!$IB195))</f>
        <v>0.99065789999999998</v>
      </c>
      <c r="N195" s="81">
        <f>IF(Fund_Returns!N195="","",(1+Fund_Returns!N195)/(1+Fund_Returns!$IB195))</f>
        <v>1.0132307</v>
      </c>
      <c r="O195" s="81">
        <f>IF(Fund_Returns!O195="","",(1+Fund_Returns!O195)/(1+Fund_Returns!$IB195))</f>
        <v>1.0261407</v>
      </c>
      <c r="P195" s="81" t="str">
        <f>IF(Fund_Returns!P195="","",(1+Fund_Returns!P195)/(1+Fund_Returns!$IB195))</f>
        <v/>
      </c>
      <c r="Q195" s="81">
        <f>IF(Fund_Returns!Q195="","",(1+Fund_Returns!Q195)/(1+Fund_Returns!$IB195))</f>
        <v>0.99764819999999999</v>
      </c>
      <c r="R195" s="81">
        <f>IF(Fund_Returns!R195="","",(1+Fund_Returns!R195)/(1+Fund_Returns!$IB195))</f>
        <v>1.0752524000000001</v>
      </c>
      <c r="S195" s="81">
        <f>IF(Fund_Returns!S195="","",(1+Fund_Returns!S195)/(1+Fund_Returns!$IB195))</f>
        <v>1.0059139923844806</v>
      </c>
    </row>
    <row r="196" spans="1:19" x14ac:dyDescent="0.25">
      <c r="A196" s="82">
        <v>42460</v>
      </c>
      <c r="B196" s="81" t="str">
        <f>IF(Fund_Returns!B196="","",(1+Fund_Returns!B196)/(1+Fund_Returns!$IB196))</f>
        <v/>
      </c>
      <c r="C196" s="81">
        <f>IF(Fund_Returns!C196="","",(1+Fund_Returns!C196)/(1+Fund_Returns!$IB196))</f>
        <v>1.0406390999999999</v>
      </c>
      <c r="D196" s="81">
        <f>IF(Fund_Returns!D196="","",(1+Fund_Returns!D196)/(1+Fund_Returns!$IB196))</f>
        <v>1.0473414000000001</v>
      </c>
      <c r="E196" s="81">
        <f>IF(Fund_Returns!E196="","",(1+Fund_Returns!E196)/(1+Fund_Returns!$IB196))</f>
        <v>1.0256772999999999</v>
      </c>
      <c r="F196" s="81">
        <f>IF(Fund_Returns!F196="","",(1+Fund_Returns!F196)/(1+Fund_Returns!$IB196))</f>
        <v>1.0617970000000001</v>
      </c>
      <c r="G196" s="81" t="str">
        <f>IF(Fund_Returns!G196="","",(1+Fund_Returns!G196)/(1+Fund_Returns!$IB196))</f>
        <v/>
      </c>
      <c r="H196" s="81" t="str">
        <f>IF(Fund_Returns!H196="","",(1+Fund_Returns!H196)/(1+Fund_Returns!$IB196))</f>
        <v/>
      </c>
      <c r="I196" s="81" t="str">
        <f>IF(Fund_Returns!I196="","",(1+Fund_Returns!I196)/(1+Fund_Returns!$IB196))</f>
        <v/>
      </c>
      <c r="J196" s="81" t="str">
        <f>IF(Fund_Returns!J196="","",(1+Fund_Returns!J196)/(1+Fund_Returns!$IB196))</f>
        <v/>
      </c>
      <c r="K196" s="81" t="str">
        <f>IF(Fund_Returns!K196="","",(1+Fund_Returns!K196)/(1+Fund_Returns!$IB196))</f>
        <v/>
      </c>
      <c r="L196" s="81">
        <f>IF(Fund_Returns!L196="","",(1+Fund_Returns!L196)/(1+Fund_Returns!$IB196))</f>
        <v>1.0695962999999999</v>
      </c>
      <c r="M196" s="81">
        <f>IF(Fund_Returns!M196="","",(1+Fund_Returns!M196)/(1+Fund_Returns!$IB196))</f>
        <v>1.0931109999999999</v>
      </c>
      <c r="N196" s="81">
        <f>IF(Fund_Returns!N196="","",(1+Fund_Returns!N196)/(1+Fund_Returns!$IB196))</f>
        <v>1.0539514000000001</v>
      </c>
      <c r="O196" s="81">
        <f>IF(Fund_Returns!O196="","",(1+Fund_Returns!O196)/(1+Fund_Returns!$IB196))</f>
        <v>1.0718753999999999</v>
      </c>
      <c r="P196" s="81" t="str">
        <f>IF(Fund_Returns!P196="","",(1+Fund_Returns!P196)/(1+Fund_Returns!$IB196))</f>
        <v/>
      </c>
      <c r="Q196" s="81">
        <f>IF(Fund_Returns!Q196="","",(1+Fund_Returns!Q196)/(1+Fund_Returns!$IB196))</f>
        <v>1.0807992</v>
      </c>
      <c r="R196" s="81">
        <f>IF(Fund_Returns!R196="","",(1+Fund_Returns!R196)/(1+Fund_Returns!$IB196))</f>
        <v>1.070222</v>
      </c>
      <c r="S196" s="81">
        <f>IF(Fund_Returns!S196="","",(1+Fund_Returns!S196)/(1+Fund_Returns!$IB196))</f>
        <v>1.0643905456631426</v>
      </c>
    </row>
    <row r="197" spans="1:19" x14ac:dyDescent="0.25">
      <c r="A197" s="82">
        <v>42490</v>
      </c>
      <c r="B197" s="81" t="str">
        <f>IF(Fund_Returns!B197="","",(1+Fund_Returns!B197)/(1+Fund_Returns!$IB197))</f>
        <v/>
      </c>
      <c r="C197" s="81">
        <f>IF(Fund_Returns!C197="","",(1+Fund_Returns!C197)/(1+Fund_Returns!$IB197))</f>
        <v>1.0309679</v>
      </c>
      <c r="D197" s="81">
        <f>IF(Fund_Returns!D197="","",(1+Fund_Returns!D197)/(1+Fund_Returns!$IB197))</f>
        <v>1.0311409</v>
      </c>
      <c r="E197" s="81">
        <f>IF(Fund_Returns!E197="","",(1+Fund_Returns!E197)/(1+Fund_Returns!$IB197))</f>
        <v>0.98175939999999995</v>
      </c>
      <c r="F197" s="81">
        <f>IF(Fund_Returns!F197="","",(1+Fund_Returns!F197)/(1+Fund_Returns!$IB197))</f>
        <v>0.99410540000000003</v>
      </c>
      <c r="G197" s="81" t="str">
        <f>IF(Fund_Returns!G197="","",(1+Fund_Returns!G197)/(1+Fund_Returns!$IB197))</f>
        <v/>
      </c>
      <c r="H197" s="81" t="str">
        <f>IF(Fund_Returns!H197="","",(1+Fund_Returns!H197)/(1+Fund_Returns!$IB197))</f>
        <v/>
      </c>
      <c r="I197" s="81" t="str">
        <f>IF(Fund_Returns!I197="","",(1+Fund_Returns!I197)/(1+Fund_Returns!$IB197))</f>
        <v/>
      </c>
      <c r="J197" s="81" t="str">
        <f>IF(Fund_Returns!J197="","",(1+Fund_Returns!J197)/(1+Fund_Returns!$IB197))</f>
        <v/>
      </c>
      <c r="K197" s="81" t="str">
        <f>IF(Fund_Returns!K197="","",(1+Fund_Returns!K197)/(1+Fund_Returns!$IB197))</f>
        <v/>
      </c>
      <c r="L197" s="81">
        <f>IF(Fund_Returns!L197="","",(1+Fund_Returns!L197)/(1+Fund_Returns!$IB197))</f>
        <v>1.0052350000000001</v>
      </c>
      <c r="M197" s="81">
        <f>IF(Fund_Returns!M197="","",(1+Fund_Returns!M197)/(1+Fund_Returns!$IB197))</f>
        <v>1.0044496999999999</v>
      </c>
      <c r="N197" s="81">
        <f>IF(Fund_Returns!N197="","",(1+Fund_Returns!N197)/(1+Fund_Returns!$IB197))</f>
        <v>1.0191490999999999</v>
      </c>
      <c r="O197" s="81">
        <f>IF(Fund_Returns!O197="","",(1+Fund_Returns!O197)/(1+Fund_Returns!$IB197))</f>
        <v>0.99872680000000003</v>
      </c>
      <c r="P197" s="81" t="str">
        <f>IF(Fund_Returns!P197="","",(1+Fund_Returns!P197)/(1+Fund_Returns!$IB197))</f>
        <v/>
      </c>
      <c r="Q197" s="81">
        <f>IF(Fund_Returns!Q197="","",(1+Fund_Returns!Q197)/(1+Fund_Returns!$IB197))</f>
        <v>1.0031943000000001</v>
      </c>
      <c r="R197" s="81">
        <f>IF(Fund_Returns!R197="","",(1+Fund_Returns!R197)/(1+Fund_Returns!$IB197))</f>
        <v>1.053952</v>
      </c>
      <c r="S197" s="81">
        <f>IF(Fund_Returns!S197="","",(1+Fund_Returns!S197)/(1+Fund_Returns!$IB197))</f>
        <v>1.0169662060130673</v>
      </c>
    </row>
    <row r="198" spans="1:19" x14ac:dyDescent="0.25">
      <c r="A198" s="82">
        <v>42521</v>
      </c>
      <c r="B198" s="81" t="str">
        <f>IF(Fund_Returns!B198="","",(1+Fund_Returns!B198)/(1+Fund_Returns!$IB198))</f>
        <v/>
      </c>
      <c r="C198" s="81">
        <f>IF(Fund_Returns!C198="","",(1+Fund_Returns!C198)/(1+Fund_Returns!$IB198))</f>
        <v>0.97986459999999997</v>
      </c>
      <c r="D198" s="81">
        <f>IF(Fund_Returns!D198="","",(1+Fund_Returns!D198)/(1+Fund_Returns!$IB198))</f>
        <v>0.99816970000000005</v>
      </c>
      <c r="E198" s="81">
        <f>IF(Fund_Returns!E198="","",(1+Fund_Returns!E198)/(1+Fund_Returns!$IB198))</f>
        <v>1.0688739</v>
      </c>
      <c r="F198" s="81">
        <f>IF(Fund_Returns!F198="","",(1+Fund_Returns!F198)/(1+Fund_Returns!$IB198))</f>
        <v>1.0489394000000001</v>
      </c>
      <c r="G198" s="81" t="str">
        <f>IF(Fund_Returns!G198="","",(1+Fund_Returns!G198)/(1+Fund_Returns!$IB198))</f>
        <v/>
      </c>
      <c r="H198" s="81" t="str">
        <f>IF(Fund_Returns!H198="","",(1+Fund_Returns!H198)/(1+Fund_Returns!$IB198))</f>
        <v/>
      </c>
      <c r="I198" s="81" t="str">
        <f>IF(Fund_Returns!I198="","",(1+Fund_Returns!I198)/(1+Fund_Returns!$IB198))</f>
        <v/>
      </c>
      <c r="J198" s="81" t="str">
        <f>IF(Fund_Returns!J198="","",(1+Fund_Returns!J198)/(1+Fund_Returns!$IB198))</f>
        <v/>
      </c>
      <c r="K198" s="81" t="str">
        <f>IF(Fund_Returns!K198="","",(1+Fund_Returns!K198)/(1+Fund_Returns!$IB198))</f>
        <v/>
      </c>
      <c r="L198" s="81">
        <f>IF(Fund_Returns!L198="","",(1+Fund_Returns!L198)/(1+Fund_Returns!$IB198))</f>
        <v>1.029447</v>
      </c>
      <c r="M198" s="81">
        <f>IF(Fund_Returns!M198="","",(1+Fund_Returns!M198)/(1+Fund_Returns!$IB198))</f>
        <v>1.0291113000000001</v>
      </c>
      <c r="N198" s="81">
        <f>IF(Fund_Returns!N198="","",(1+Fund_Returns!N198)/(1+Fund_Returns!$IB198))</f>
        <v>1.0139864000000001</v>
      </c>
      <c r="O198" s="81">
        <f>IF(Fund_Returns!O198="","",(1+Fund_Returns!O198)/(1+Fund_Returns!$IB198))</f>
        <v>1.0143419</v>
      </c>
      <c r="P198" s="81" t="str">
        <f>IF(Fund_Returns!P198="","",(1+Fund_Returns!P198)/(1+Fund_Returns!$IB198))</f>
        <v/>
      </c>
      <c r="Q198" s="81">
        <f>IF(Fund_Returns!Q198="","",(1+Fund_Returns!Q198)/(1+Fund_Returns!$IB198))</f>
        <v>1.0319417</v>
      </c>
      <c r="R198" s="81">
        <f>IF(Fund_Returns!R198="","",(1+Fund_Returns!R198)/(1+Fund_Returns!$IB198))</f>
        <v>0.98374490000000003</v>
      </c>
      <c r="S198" s="81">
        <f>IF(Fund_Returns!S198="","",(1+Fund_Returns!S198)/(1+Fund_Returns!$IB198))</f>
        <v>1.0183654428418438</v>
      </c>
    </row>
    <row r="199" spans="1:19" x14ac:dyDescent="0.25">
      <c r="A199" s="82">
        <v>42551</v>
      </c>
      <c r="B199" s="81" t="str">
        <f>IF(Fund_Returns!B199="","",(1+Fund_Returns!B199)/(1+Fund_Returns!$IB199))</f>
        <v/>
      </c>
      <c r="C199" s="81">
        <f>IF(Fund_Returns!C199="","",(1+Fund_Returns!C199)/(1+Fund_Returns!$IB199))</f>
        <v>0.96964430000000001</v>
      </c>
      <c r="D199" s="81">
        <f>IF(Fund_Returns!D199="","",(1+Fund_Returns!D199)/(1+Fund_Returns!$IB199))</f>
        <v>0.99376549999999997</v>
      </c>
      <c r="E199" s="81">
        <f>IF(Fund_Returns!E199="","",(1+Fund_Returns!E199)/(1+Fund_Returns!$IB199))</f>
        <v>0.96066640000000003</v>
      </c>
      <c r="F199" s="81">
        <f>IF(Fund_Returns!F199="","",(1+Fund_Returns!F199)/(1+Fund_Returns!$IB199))</f>
        <v>0.97468149999999998</v>
      </c>
      <c r="G199" s="81" t="str">
        <f>IF(Fund_Returns!G199="","",(1+Fund_Returns!G199)/(1+Fund_Returns!$IB199))</f>
        <v/>
      </c>
      <c r="H199" s="81" t="str">
        <f>IF(Fund_Returns!H199="","",(1+Fund_Returns!H199)/(1+Fund_Returns!$IB199))</f>
        <v/>
      </c>
      <c r="I199" s="81" t="str">
        <f>IF(Fund_Returns!I199="","",(1+Fund_Returns!I199)/(1+Fund_Returns!$IB199))</f>
        <v/>
      </c>
      <c r="J199" s="81" t="str">
        <f>IF(Fund_Returns!J199="","",(1+Fund_Returns!J199)/(1+Fund_Returns!$IB199))</f>
        <v/>
      </c>
      <c r="K199" s="81" t="str">
        <f>IF(Fund_Returns!K199="","",(1+Fund_Returns!K199)/(1+Fund_Returns!$IB199))</f>
        <v/>
      </c>
      <c r="L199" s="81">
        <f>IF(Fund_Returns!L199="","",(1+Fund_Returns!L199)/(1+Fund_Returns!$IB199))</f>
        <v>0.96195310000000001</v>
      </c>
      <c r="M199" s="81">
        <f>IF(Fund_Returns!M199="","",(1+Fund_Returns!M199)/(1+Fund_Returns!$IB199))</f>
        <v>0.97021869999999999</v>
      </c>
      <c r="N199" s="81">
        <f>IF(Fund_Returns!N199="","",(1+Fund_Returns!N199)/(1+Fund_Returns!$IB199))</f>
        <v>0.97555349999999996</v>
      </c>
      <c r="O199" s="81">
        <f>IF(Fund_Returns!O199="","",(1+Fund_Returns!O199)/(1+Fund_Returns!$IB199))</f>
        <v>0.97193130000000005</v>
      </c>
      <c r="P199" s="81" t="str">
        <f>IF(Fund_Returns!P199="","",(1+Fund_Returns!P199)/(1+Fund_Returns!$IB199))</f>
        <v/>
      </c>
      <c r="Q199" s="81">
        <f>IF(Fund_Returns!Q199="","",(1+Fund_Returns!Q199)/(1+Fund_Returns!$IB199))</f>
        <v>0.98246</v>
      </c>
      <c r="R199" s="81">
        <f>IF(Fund_Returns!R199="","",(1+Fund_Returns!R199)/(1+Fund_Returns!$IB199))</f>
        <v>1.0049174000000001</v>
      </c>
      <c r="S199" s="81">
        <f>IF(Fund_Returns!S199="","",(1+Fund_Returns!S199)/(1+Fund_Returns!$IB199))</f>
        <v>0.96979253508536878</v>
      </c>
    </row>
    <row r="200" spans="1:19" x14ac:dyDescent="0.25">
      <c r="A200" s="82">
        <v>42582</v>
      </c>
      <c r="B200" s="81" t="str">
        <f>IF(Fund_Returns!B200="","",(1+Fund_Returns!B200)/(1+Fund_Returns!$IB200))</f>
        <v/>
      </c>
      <c r="C200" s="81">
        <f>IF(Fund_Returns!C200="","",(1+Fund_Returns!C200)/(1+Fund_Returns!$IB200))</f>
        <v>1.0277662999999999</v>
      </c>
      <c r="D200" s="81">
        <f>IF(Fund_Returns!D200="","",(1+Fund_Returns!D200)/(1+Fund_Returns!$IB200))</f>
        <v>1.0059046</v>
      </c>
      <c r="E200" s="81">
        <f>IF(Fund_Returns!E200="","",(1+Fund_Returns!E200)/(1+Fund_Returns!$IB200))</f>
        <v>1.0018121</v>
      </c>
      <c r="F200" s="81">
        <f>IF(Fund_Returns!F200="","",(1+Fund_Returns!F200)/(1+Fund_Returns!$IB200))</f>
        <v>0.99395520000000004</v>
      </c>
      <c r="G200" s="81" t="str">
        <f>IF(Fund_Returns!G200="","",(1+Fund_Returns!G200)/(1+Fund_Returns!$IB200))</f>
        <v/>
      </c>
      <c r="H200" s="81" t="str">
        <f>IF(Fund_Returns!H200="","",(1+Fund_Returns!H200)/(1+Fund_Returns!$IB200))</f>
        <v/>
      </c>
      <c r="I200" s="81" t="str">
        <f>IF(Fund_Returns!I200="","",(1+Fund_Returns!I200)/(1+Fund_Returns!$IB200))</f>
        <v/>
      </c>
      <c r="J200" s="81" t="str">
        <f>IF(Fund_Returns!J200="","",(1+Fund_Returns!J200)/(1+Fund_Returns!$IB200))</f>
        <v/>
      </c>
      <c r="K200" s="81" t="str">
        <f>IF(Fund_Returns!K200="","",(1+Fund_Returns!K200)/(1+Fund_Returns!$IB200))</f>
        <v/>
      </c>
      <c r="L200" s="81">
        <f>IF(Fund_Returns!L200="","",(1+Fund_Returns!L200)/(1+Fund_Returns!$IB200))</f>
        <v>1.009468</v>
      </c>
      <c r="M200" s="81">
        <f>IF(Fund_Returns!M200="","",(1+Fund_Returns!M200)/(1+Fund_Returns!$IB200))</f>
        <v>1.0097791</v>
      </c>
      <c r="N200" s="81">
        <f>IF(Fund_Returns!N200="","",(1+Fund_Returns!N200)/(1+Fund_Returns!$IB200))</f>
        <v>1.0143437</v>
      </c>
      <c r="O200" s="81">
        <f>IF(Fund_Returns!O200="","",(1+Fund_Returns!O200)/(1+Fund_Returns!$IB200))</f>
        <v>1.0104667000000001</v>
      </c>
      <c r="P200" s="81" t="str">
        <f>IF(Fund_Returns!P200="","",(1+Fund_Returns!P200)/(1+Fund_Returns!$IB200))</f>
        <v/>
      </c>
      <c r="Q200" s="81">
        <f>IF(Fund_Returns!Q200="","",(1+Fund_Returns!Q200)/(1+Fund_Returns!$IB200))</f>
        <v>1.0065774999999999</v>
      </c>
      <c r="R200" s="81">
        <f>IF(Fund_Returns!R200="","",(1+Fund_Returns!R200)/(1+Fund_Returns!$IB200))</f>
        <v>1.0523602000000001</v>
      </c>
      <c r="S200" s="81">
        <f>IF(Fund_Returns!S200="","",(1+Fund_Returns!S200)/(1+Fund_Returns!$IB200))</f>
        <v>1.0116171740032327</v>
      </c>
    </row>
    <row r="201" spans="1:19" x14ac:dyDescent="0.25">
      <c r="A201" s="82">
        <v>42613</v>
      </c>
      <c r="B201" s="81" t="str">
        <f>IF(Fund_Returns!B201="","",(1+Fund_Returns!B201)/(1+Fund_Returns!$IB201))</f>
        <v/>
      </c>
      <c r="C201" s="81">
        <f>IF(Fund_Returns!C201="","",(1+Fund_Returns!C201)/(1+Fund_Returns!$IB201))</f>
        <v>1.0118530999999999</v>
      </c>
      <c r="D201" s="81">
        <f>IF(Fund_Returns!D201="","",(1+Fund_Returns!D201)/(1+Fund_Returns!$IB201))</f>
        <v>1.0237548999999999</v>
      </c>
      <c r="E201" s="81">
        <f>IF(Fund_Returns!E201="","",(1+Fund_Returns!E201)/(1+Fund_Returns!$IB201))</f>
        <v>1.0092890999999999</v>
      </c>
      <c r="F201" s="81">
        <f>IF(Fund_Returns!F201="","",(1+Fund_Returns!F201)/(1+Fund_Returns!$IB201))</f>
        <v>1.0056706</v>
      </c>
      <c r="G201" s="81" t="str">
        <f>IF(Fund_Returns!G201="","",(1+Fund_Returns!G201)/(1+Fund_Returns!$IB201))</f>
        <v/>
      </c>
      <c r="H201" s="81" t="str">
        <f>IF(Fund_Returns!H201="","",(1+Fund_Returns!H201)/(1+Fund_Returns!$IB201))</f>
        <v/>
      </c>
      <c r="I201" s="81" t="str">
        <f>IF(Fund_Returns!I201="","",(1+Fund_Returns!I201)/(1+Fund_Returns!$IB201))</f>
        <v/>
      </c>
      <c r="J201" s="81" t="str">
        <f>IF(Fund_Returns!J201="","",(1+Fund_Returns!J201)/(1+Fund_Returns!$IB201))</f>
        <v/>
      </c>
      <c r="K201" s="81" t="str">
        <f>IF(Fund_Returns!K201="","",(1+Fund_Returns!K201)/(1+Fund_Returns!$IB201))</f>
        <v/>
      </c>
      <c r="L201" s="81">
        <f>IF(Fund_Returns!L201="","",(1+Fund_Returns!L201)/(1+Fund_Returns!$IB201))</f>
        <v>1.0029025</v>
      </c>
      <c r="M201" s="81">
        <f>IF(Fund_Returns!M201="","",(1+Fund_Returns!M201)/(1+Fund_Returns!$IB201))</f>
        <v>0.99820660000000005</v>
      </c>
      <c r="N201" s="81">
        <f>IF(Fund_Returns!N201="","",(1+Fund_Returns!N201)/(1+Fund_Returns!$IB201))</f>
        <v>0.99458780000000002</v>
      </c>
      <c r="O201" s="81">
        <f>IF(Fund_Returns!O201="","",(1+Fund_Returns!O201)/(1+Fund_Returns!$IB201))</f>
        <v>0.99226309999999995</v>
      </c>
      <c r="P201" s="81" t="str">
        <f>IF(Fund_Returns!P201="","",(1+Fund_Returns!P201)/(1+Fund_Returns!$IB201))</f>
        <v/>
      </c>
      <c r="Q201" s="81">
        <f>IF(Fund_Returns!Q201="","",(1+Fund_Returns!Q201)/(1+Fund_Returns!$IB201))</f>
        <v>1.0043929</v>
      </c>
      <c r="R201" s="81">
        <f>IF(Fund_Returns!R201="","",(1+Fund_Returns!R201)/(1+Fund_Returns!$IB201))</f>
        <v>0.98680190000000001</v>
      </c>
      <c r="S201" s="81">
        <f>IF(Fund_Returns!S201="","",(1+Fund_Returns!S201)/(1+Fund_Returns!$IB201))</f>
        <v>1.0007796368289912</v>
      </c>
    </row>
    <row r="202" spans="1:19" x14ac:dyDescent="0.25">
      <c r="A202" s="82">
        <v>42643</v>
      </c>
      <c r="B202" s="81" t="str">
        <f>IF(Fund_Returns!B202="","",(1+Fund_Returns!B202)/(1+Fund_Returns!$IB202))</f>
        <v/>
      </c>
      <c r="C202" s="81">
        <f>IF(Fund_Returns!C202="","",(1+Fund_Returns!C202)/(1+Fund_Returns!$IB202))</f>
        <v>1.022235</v>
      </c>
      <c r="D202" s="81">
        <f>IF(Fund_Returns!D202="","",(1+Fund_Returns!D202)/(1+Fund_Returns!$IB202))</f>
        <v>0.99847699999999995</v>
      </c>
      <c r="E202" s="81">
        <f>IF(Fund_Returns!E202="","",(1+Fund_Returns!E202)/(1+Fund_Returns!$IB202))</f>
        <v>0.98541380000000001</v>
      </c>
      <c r="F202" s="81">
        <f>IF(Fund_Returns!F202="","",(1+Fund_Returns!F202)/(1+Fund_Returns!$IB202))</f>
        <v>0.99988149999999998</v>
      </c>
      <c r="G202" s="81" t="str">
        <f>IF(Fund_Returns!G202="","",(1+Fund_Returns!G202)/(1+Fund_Returns!$IB202))</f>
        <v/>
      </c>
      <c r="H202" s="81" t="str">
        <f>IF(Fund_Returns!H202="","",(1+Fund_Returns!H202)/(1+Fund_Returns!$IB202))</f>
        <v/>
      </c>
      <c r="I202" s="81" t="str">
        <f>IF(Fund_Returns!I202="","",(1+Fund_Returns!I202)/(1+Fund_Returns!$IB202))</f>
        <v/>
      </c>
      <c r="J202" s="81" t="str">
        <f>IF(Fund_Returns!J202="","",(1+Fund_Returns!J202)/(1+Fund_Returns!$IB202))</f>
        <v/>
      </c>
      <c r="K202" s="81" t="str">
        <f>IF(Fund_Returns!K202="","",(1+Fund_Returns!K202)/(1+Fund_Returns!$IB202))</f>
        <v/>
      </c>
      <c r="L202" s="81">
        <f>IF(Fund_Returns!L202="","",(1+Fund_Returns!L202)/(1+Fund_Returns!$IB202))</f>
        <v>0.99574980000000002</v>
      </c>
      <c r="M202" s="81">
        <f>IF(Fund_Returns!M202="","",(1+Fund_Returns!M202)/(1+Fund_Returns!$IB202))</f>
        <v>0.99856270000000003</v>
      </c>
      <c r="N202" s="81">
        <f>IF(Fund_Returns!N202="","",(1+Fund_Returns!N202)/(1+Fund_Returns!$IB202))</f>
        <v>0.98653820000000003</v>
      </c>
      <c r="O202" s="81">
        <f>IF(Fund_Returns!O202="","",(1+Fund_Returns!O202)/(1+Fund_Returns!$IB202))</f>
        <v>0.98397230000000002</v>
      </c>
      <c r="P202" s="81" t="str">
        <f>IF(Fund_Returns!P202="","",(1+Fund_Returns!P202)/(1+Fund_Returns!$IB202))</f>
        <v/>
      </c>
      <c r="Q202" s="81">
        <f>IF(Fund_Returns!Q202="","",(1+Fund_Returns!Q202)/(1+Fund_Returns!$IB202))</f>
        <v>0.98660539999999997</v>
      </c>
      <c r="R202" s="81">
        <f>IF(Fund_Returns!R202="","",(1+Fund_Returns!R202)/(1+Fund_Returns!$IB202))</f>
        <v>1.004712</v>
      </c>
      <c r="S202" s="81">
        <f>IF(Fund_Returns!S202="","",(1+Fund_Returns!S202)/(1+Fund_Returns!$IB202))</f>
        <v>0.99068812144882346</v>
      </c>
    </row>
    <row r="203" spans="1:19" x14ac:dyDescent="0.25">
      <c r="A203" s="82">
        <v>42674</v>
      </c>
      <c r="B203" s="81" t="str">
        <f>IF(Fund_Returns!B203="","",(1+Fund_Returns!B203)/(1+Fund_Returns!$IB203))</f>
        <v/>
      </c>
      <c r="C203" s="81">
        <f>IF(Fund_Returns!C203="","",(1+Fund_Returns!C203)/(1+Fund_Returns!$IB203))</f>
        <v>0.969773</v>
      </c>
      <c r="D203" s="81">
        <f>IF(Fund_Returns!D203="","",(1+Fund_Returns!D203)/(1+Fund_Returns!$IB203))</f>
        <v>0.96141770000000004</v>
      </c>
      <c r="E203" s="81">
        <f>IF(Fund_Returns!E203="","",(1+Fund_Returns!E203)/(1+Fund_Returns!$IB203))</f>
        <v>0.95853929999999998</v>
      </c>
      <c r="F203" s="81">
        <f>IF(Fund_Returns!F203="","",(1+Fund_Returns!F203)/(1+Fund_Returns!$IB203))</f>
        <v>0.9633794</v>
      </c>
      <c r="G203" s="81" t="str">
        <f>IF(Fund_Returns!G203="","",(1+Fund_Returns!G203)/(1+Fund_Returns!$IB203))</f>
        <v/>
      </c>
      <c r="H203" s="81" t="str">
        <f>IF(Fund_Returns!H203="","",(1+Fund_Returns!H203)/(1+Fund_Returns!$IB203))</f>
        <v/>
      </c>
      <c r="I203" s="81" t="str">
        <f>IF(Fund_Returns!I203="","",(1+Fund_Returns!I203)/(1+Fund_Returns!$IB203))</f>
        <v/>
      </c>
      <c r="J203" s="81" t="str">
        <f>IF(Fund_Returns!J203="","",(1+Fund_Returns!J203)/(1+Fund_Returns!$IB203))</f>
        <v/>
      </c>
      <c r="K203" s="81" t="str">
        <f>IF(Fund_Returns!K203="","",(1+Fund_Returns!K203)/(1+Fund_Returns!$IB203))</f>
        <v/>
      </c>
      <c r="L203" s="81">
        <f>IF(Fund_Returns!L203="","",(1+Fund_Returns!L203)/(1+Fund_Returns!$IB203))</f>
        <v>0.96839459999999999</v>
      </c>
      <c r="M203" s="81">
        <f>IF(Fund_Returns!M203="","",(1+Fund_Returns!M203)/(1+Fund_Returns!$IB203))</f>
        <v>0.96437569999999995</v>
      </c>
      <c r="N203" s="81">
        <f>IF(Fund_Returns!N203="","",(1+Fund_Returns!N203)/(1+Fund_Returns!$IB203))</f>
        <v>0.98022569999999998</v>
      </c>
      <c r="O203" s="81">
        <f>IF(Fund_Returns!O203="","",(1+Fund_Returns!O203)/(1+Fund_Returns!$IB203))</f>
        <v>0.95982829999999997</v>
      </c>
      <c r="P203" s="81" t="str">
        <f>IF(Fund_Returns!P203="","",(1+Fund_Returns!P203)/(1+Fund_Returns!$IB203))</f>
        <v/>
      </c>
      <c r="Q203" s="81">
        <f>IF(Fund_Returns!Q203="","",(1+Fund_Returns!Q203)/(1+Fund_Returns!$IB203))</f>
        <v>0.96043440000000002</v>
      </c>
      <c r="R203" s="81">
        <f>IF(Fund_Returns!R203="","",(1+Fund_Returns!R203)/(1+Fund_Returns!$IB203))</f>
        <v>0.96844929999999996</v>
      </c>
      <c r="S203" s="81">
        <f>IF(Fund_Returns!S203="","",(1+Fund_Returns!S203)/(1+Fund_Returns!$IB203))</f>
        <v>0.97509082898955912</v>
      </c>
    </row>
    <row r="204" spans="1:19" x14ac:dyDescent="0.25">
      <c r="A204" s="82">
        <v>42704</v>
      </c>
      <c r="B204" s="81" t="str">
        <f>IF(Fund_Returns!B204="","",(1+Fund_Returns!B204)/(1+Fund_Returns!$IB204))</f>
        <v/>
      </c>
      <c r="C204" s="81">
        <f>IF(Fund_Returns!C204="","",(1+Fund_Returns!C204)/(1+Fund_Returns!$IB204))</f>
        <v>0.99714619999999998</v>
      </c>
      <c r="D204" s="81">
        <f>IF(Fund_Returns!D204="","",(1+Fund_Returns!D204)/(1+Fund_Returns!$IB204))</f>
        <v>1.0082127999999999</v>
      </c>
      <c r="E204" s="81">
        <f>IF(Fund_Returns!E204="","",(1+Fund_Returns!E204)/(1+Fund_Returns!$IB204))</f>
        <v>0.98746149999999999</v>
      </c>
      <c r="F204" s="81">
        <f>IF(Fund_Returns!F204="","",(1+Fund_Returns!F204)/(1+Fund_Returns!$IB204))</f>
        <v>0.98421139999999996</v>
      </c>
      <c r="G204" s="81">
        <f>IF(Fund_Returns!G204="","",(1+Fund_Returns!G204)/(1+Fund_Returns!$IB204))</f>
        <v>0.97530989999999995</v>
      </c>
      <c r="H204" s="81">
        <f>IF(Fund_Returns!H204="","",(1+Fund_Returns!H204)/(1+Fund_Returns!$IB204))</f>
        <v>0.97510799999999997</v>
      </c>
      <c r="I204" s="81">
        <f>IF(Fund_Returns!I204="","",(1+Fund_Returns!I204)/(1+Fund_Returns!$IB204))</f>
        <v>0.99602409999999997</v>
      </c>
      <c r="J204" s="81" t="str">
        <f>IF(Fund_Returns!J204="","",(1+Fund_Returns!J204)/(1+Fund_Returns!$IB204))</f>
        <v/>
      </c>
      <c r="K204" s="81" t="str">
        <f>IF(Fund_Returns!K204="","",(1+Fund_Returns!K204)/(1+Fund_Returns!$IB204))</f>
        <v/>
      </c>
      <c r="L204" s="81">
        <f>IF(Fund_Returns!L204="","",(1+Fund_Returns!L204)/(1+Fund_Returns!$IB204))</f>
        <v>1.0102362</v>
      </c>
      <c r="M204" s="81">
        <f>IF(Fund_Returns!M204="","",(1+Fund_Returns!M204)/(1+Fund_Returns!$IB204))</f>
        <v>0.99067159999999999</v>
      </c>
      <c r="N204" s="81">
        <f>IF(Fund_Returns!N204="","",(1+Fund_Returns!N204)/(1+Fund_Returns!$IB204))</f>
        <v>1.0100039000000001</v>
      </c>
      <c r="O204" s="81">
        <f>IF(Fund_Returns!O204="","",(1+Fund_Returns!O204)/(1+Fund_Returns!$IB204))</f>
        <v>0.97053089999999997</v>
      </c>
      <c r="P204" s="81" t="str">
        <f>IF(Fund_Returns!P204="","",(1+Fund_Returns!P204)/(1+Fund_Returns!$IB204))</f>
        <v/>
      </c>
      <c r="Q204" s="81">
        <f>IF(Fund_Returns!Q204="","",(1+Fund_Returns!Q204)/(1+Fund_Returns!$IB204))</f>
        <v>0.97761370000000003</v>
      </c>
      <c r="R204" s="81">
        <f>IF(Fund_Returns!R204="","",(1+Fund_Returns!R204)/(1+Fund_Returns!$IB204))</f>
        <v>0.99767240000000001</v>
      </c>
      <c r="S204" s="81">
        <f>IF(Fund_Returns!S204="","",(1+Fund_Returns!S204)/(1+Fund_Returns!$IB204))</f>
        <v>0.99445046623689726</v>
      </c>
    </row>
    <row r="205" spans="1:19" x14ac:dyDescent="0.25">
      <c r="A205" s="82">
        <v>42735</v>
      </c>
      <c r="B205" s="81" t="str">
        <f>IF(Fund_Returns!B205="","",(1+Fund_Returns!B205)/(1+Fund_Returns!$IB205))</f>
        <v/>
      </c>
      <c r="C205" s="81">
        <f>IF(Fund_Returns!C205="","",(1+Fund_Returns!C205)/(1+Fund_Returns!$IB205))</f>
        <v>0.99016190000000004</v>
      </c>
      <c r="D205" s="81">
        <f>IF(Fund_Returns!D205="","",(1+Fund_Returns!D205)/(1+Fund_Returns!$IB205))</f>
        <v>1.0108303000000001</v>
      </c>
      <c r="E205" s="81">
        <f>IF(Fund_Returns!E205="","",(1+Fund_Returns!E205)/(1+Fund_Returns!$IB205))</f>
        <v>1.0089631999999999</v>
      </c>
      <c r="F205" s="81">
        <f>IF(Fund_Returns!F205="","",(1+Fund_Returns!F205)/(1+Fund_Returns!$IB205))</f>
        <v>1.0067132000000001</v>
      </c>
      <c r="G205" s="81">
        <f>IF(Fund_Returns!G205="","",(1+Fund_Returns!G205)/(1+Fund_Returns!$IB205))</f>
        <v>0.99038669999999995</v>
      </c>
      <c r="H205" s="81">
        <f>IF(Fund_Returns!H205="","",(1+Fund_Returns!H205)/(1+Fund_Returns!$IB205))</f>
        <v>0.98945150000000004</v>
      </c>
      <c r="I205" s="81">
        <f>IF(Fund_Returns!I205="","",(1+Fund_Returns!I205)/(1+Fund_Returns!$IB205))</f>
        <v>1.0431934</v>
      </c>
      <c r="J205" s="81" t="str">
        <f>IF(Fund_Returns!J205="","",(1+Fund_Returns!J205)/(1+Fund_Returns!$IB205))</f>
        <v/>
      </c>
      <c r="K205" s="81" t="str">
        <f>IF(Fund_Returns!K205="","",(1+Fund_Returns!K205)/(1+Fund_Returns!$IB205))</f>
        <v/>
      </c>
      <c r="L205" s="81">
        <f>IF(Fund_Returns!L205="","",(1+Fund_Returns!L205)/(1+Fund_Returns!$IB205))</f>
        <v>1.0063291999999999</v>
      </c>
      <c r="M205" s="81">
        <f>IF(Fund_Returns!M205="","",(1+Fund_Returns!M205)/(1+Fund_Returns!$IB205))</f>
        <v>1.0140301</v>
      </c>
      <c r="N205" s="81">
        <f>IF(Fund_Returns!N205="","",(1+Fund_Returns!N205)/(1+Fund_Returns!$IB205))</f>
        <v>1.0130364000000001</v>
      </c>
      <c r="O205" s="81">
        <f>IF(Fund_Returns!O205="","",(1+Fund_Returns!O205)/(1+Fund_Returns!$IB205))</f>
        <v>1.0061437</v>
      </c>
      <c r="P205" s="81" t="str">
        <f>IF(Fund_Returns!P205="","",(1+Fund_Returns!P205)/(1+Fund_Returns!$IB205))</f>
        <v/>
      </c>
      <c r="Q205" s="81">
        <f>IF(Fund_Returns!Q205="","",(1+Fund_Returns!Q205)/(1+Fund_Returns!$IB205))</f>
        <v>1.0092658000000001</v>
      </c>
      <c r="R205" s="81">
        <f>IF(Fund_Returns!R205="","",(1+Fund_Returns!R205)/(1+Fund_Returns!$IB205))</f>
        <v>1.0106629</v>
      </c>
      <c r="S205" s="81">
        <f>IF(Fund_Returns!S205="","",(1+Fund_Returns!S205)/(1+Fund_Returns!$IB205))</f>
        <v>1.0096833807648442</v>
      </c>
    </row>
    <row r="206" spans="1:19" x14ac:dyDescent="0.25">
      <c r="A206" s="82">
        <v>42766</v>
      </c>
      <c r="B206" s="81" t="str">
        <f>IF(Fund_Returns!B206="","",(1+Fund_Returns!B206)/(1+Fund_Returns!$IB206))</f>
        <v/>
      </c>
      <c r="C206" s="81">
        <f>IF(Fund_Returns!C206="","",(1+Fund_Returns!C206)/(1+Fund_Returns!$IB206))</f>
        <v>0.99918709999999999</v>
      </c>
      <c r="D206" s="81">
        <f>IF(Fund_Returns!D206="","",(1+Fund_Returns!D206)/(1+Fund_Returns!$IB206))</f>
        <v>1.0166667</v>
      </c>
      <c r="E206" s="81">
        <f>IF(Fund_Returns!E206="","",(1+Fund_Returns!E206)/(1+Fund_Returns!$IB206))</f>
        <v>1.0177091</v>
      </c>
      <c r="F206" s="81">
        <f>IF(Fund_Returns!F206="","",(1+Fund_Returns!F206)/(1+Fund_Returns!$IB206))</f>
        <v>1.0244219000000001</v>
      </c>
      <c r="G206" s="81">
        <f>IF(Fund_Returns!G206="","",(1+Fund_Returns!G206)/(1+Fund_Returns!$IB206))</f>
        <v>1.0146678</v>
      </c>
      <c r="H206" s="81">
        <f>IF(Fund_Returns!H206="","",(1+Fund_Returns!H206)/(1+Fund_Returns!$IB206))</f>
        <v>1.0320895999999999</v>
      </c>
      <c r="I206" s="81">
        <f>IF(Fund_Returns!I206="","",(1+Fund_Returns!I206)/(1+Fund_Returns!$IB206))</f>
        <v>1.0044152</v>
      </c>
      <c r="J206" s="81" t="str">
        <f>IF(Fund_Returns!J206="","",(1+Fund_Returns!J206)/(1+Fund_Returns!$IB206))</f>
        <v/>
      </c>
      <c r="K206" s="81" t="str">
        <f>IF(Fund_Returns!K206="","",(1+Fund_Returns!K206)/(1+Fund_Returns!$IB206))</f>
        <v/>
      </c>
      <c r="L206" s="81">
        <f>IF(Fund_Returns!L206="","",(1+Fund_Returns!L206)/(1+Fund_Returns!$IB206))</f>
        <v>1.0383574</v>
      </c>
      <c r="M206" s="81">
        <f>IF(Fund_Returns!M206="","",(1+Fund_Returns!M206)/(1+Fund_Returns!$IB206))</f>
        <v>1.0265321000000001</v>
      </c>
      <c r="N206" s="81">
        <f>IF(Fund_Returns!N206="","",(1+Fund_Returns!N206)/(1+Fund_Returns!$IB206))</f>
        <v>1.0347815</v>
      </c>
      <c r="O206" s="81">
        <f>IF(Fund_Returns!O206="","",(1+Fund_Returns!O206)/(1+Fund_Returns!$IB206))</f>
        <v>1.0262777999999999</v>
      </c>
      <c r="P206" s="81" t="str">
        <f>IF(Fund_Returns!P206="","",(1+Fund_Returns!P206)/(1+Fund_Returns!$IB206))</f>
        <v/>
      </c>
      <c r="Q206" s="81">
        <f>IF(Fund_Returns!Q206="","",(1+Fund_Returns!Q206)/(1+Fund_Returns!$IB206))</f>
        <v>1.0243260999999999</v>
      </c>
      <c r="R206" s="81">
        <f>IF(Fund_Returns!R206="","",(1+Fund_Returns!R206)/(1+Fund_Returns!$IB206))</f>
        <v>1.0412264</v>
      </c>
      <c r="S206" s="81">
        <f>IF(Fund_Returns!S206="","",(1+Fund_Returns!S206)/(1+Fund_Returns!$IB206))</f>
        <v>1.0430850118149757</v>
      </c>
    </row>
    <row r="207" spans="1:19" x14ac:dyDescent="0.25">
      <c r="A207" s="82">
        <v>42794</v>
      </c>
      <c r="B207" s="81" t="str">
        <f>IF(Fund_Returns!B207="","",(1+Fund_Returns!B207)/(1+Fund_Returns!$IB207))</f>
        <v/>
      </c>
      <c r="C207" s="81">
        <f>IF(Fund_Returns!C207="","",(1+Fund_Returns!C207)/(1+Fund_Returns!$IB207))</f>
        <v>1.0034803999999999</v>
      </c>
      <c r="D207" s="81">
        <f>IF(Fund_Returns!D207="","",(1+Fund_Returns!D207)/(1+Fund_Returns!$IB207))</f>
        <v>0.99666730000000003</v>
      </c>
      <c r="E207" s="81">
        <f>IF(Fund_Returns!E207="","",(1+Fund_Returns!E207)/(1+Fund_Returns!$IB207))</f>
        <v>0.98763409999999996</v>
      </c>
      <c r="F207" s="81">
        <f>IF(Fund_Returns!F207="","",(1+Fund_Returns!F207)/(1+Fund_Returns!$IB207))</f>
        <v>0.98884099999999997</v>
      </c>
      <c r="G207" s="81">
        <f>IF(Fund_Returns!G207="","",(1+Fund_Returns!G207)/(1+Fund_Returns!$IB207))</f>
        <v>1.0157312999999999</v>
      </c>
      <c r="H207" s="81">
        <f>IF(Fund_Returns!H207="","",(1+Fund_Returns!H207)/(1+Fund_Returns!$IB207))</f>
        <v>0.98347280000000004</v>
      </c>
      <c r="I207" s="81">
        <f>IF(Fund_Returns!I207="","",(1+Fund_Returns!I207)/(1+Fund_Returns!$IB207))</f>
        <v>1.0029304999999999</v>
      </c>
      <c r="J207" s="81" t="str">
        <f>IF(Fund_Returns!J207="","",(1+Fund_Returns!J207)/(1+Fund_Returns!$IB207))</f>
        <v/>
      </c>
      <c r="K207" s="81" t="str">
        <f>IF(Fund_Returns!K207="","",(1+Fund_Returns!K207)/(1+Fund_Returns!$IB207))</f>
        <v/>
      </c>
      <c r="L207" s="81">
        <f>IF(Fund_Returns!L207="","",(1+Fund_Returns!L207)/(1+Fund_Returns!$IB207))</f>
        <v>0.96898949999999995</v>
      </c>
      <c r="M207" s="81">
        <f>IF(Fund_Returns!M207="","",(1+Fund_Returns!M207)/(1+Fund_Returns!$IB207))</f>
        <v>0.98441350000000005</v>
      </c>
      <c r="N207" s="81">
        <f>IF(Fund_Returns!N207="","",(1+Fund_Returns!N207)/(1+Fund_Returns!$IB207))</f>
        <v>0.97687690000000005</v>
      </c>
      <c r="O207" s="81">
        <f>IF(Fund_Returns!O207="","",(1+Fund_Returns!O207)/(1+Fund_Returns!$IB207))</f>
        <v>0.98827589999999998</v>
      </c>
      <c r="P207" s="81" t="str">
        <f>IF(Fund_Returns!P207="","",(1+Fund_Returns!P207)/(1+Fund_Returns!$IB207))</f>
        <v/>
      </c>
      <c r="Q207" s="81">
        <f>IF(Fund_Returns!Q207="","",(1+Fund_Returns!Q207)/(1+Fund_Returns!$IB207))</f>
        <v>0.98858250000000003</v>
      </c>
      <c r="R207" s="81">
        <f>IF(Fund_Returns!R207="","",(1+Fund_Returns!R207)/(1+Fund_Returns!$IB207))</f>
        <v>0.97778299999999996</v>
      </c>
      <c r="S207" s="81">
        <f>IF(Fund_Returns!S207="","",(1+Fund_Returns!S207)/(1+Fund_Returns!$IB207))</f>
        <v>0.96889314631396561</v>
      </c>
    </row>
    <row r="208" spans="1:19" x14ac:dyDescent="0.25">
      <c r="A208" s="82">
        <v>42825</v>
      </c>
      <c r="B208" s="81" t="str">
        <f>IF(Fund_Returns!B208="","",(1+Fund_Returns!B208)/(1+Fund_Returns!$IB208))</f>
        <v/>
      </c>
      <c r="C208" s="81">
        <f>IF(Fund_Returns!C208="","",(1+Fund_Returns!C208)/(1+Fund_Returns!$IB208))</f>
        <v>1.0100895999999999</v>
      </c>
      <c r="D208" s="81">
        <f>IF(Fund_Returns!D208="","",(1+Fund_Returns!D208)/(1+Fund_Returns!$IB208))</f>
        <v>1.0121103</v>
      </c>
      <c r="E208" s="81">
        <f>IF(Fund_Returns!E208="","",(1+Fund_Returns!E208)/(1+Fund_Returns!$IB208))</f>
        <v>1.0236429</v>
      </c>
      <c r="F208" s="81">
        <f>IF(Fund_Returns!F208="","",(1+Fund_Returns!F208)/(1+Fund_Returns!$IB208))</f>
        <v>1.0131458</v>
      </c>
      <c r="G208" s="81">
        <f>IF(Fund_Returns!G208="","",(1+Fund_Returns!G208)/(1+Fund_Returns!$IB208))</f>
        <v>1.0112028</v>
      </c>
      <c r="H208" s="81">
        <f>IF(Fund_Returns!H208="","",(1+Fund_Returns!H208)/(1+Fund_Returns!$IB208))</f>
        <v>0.99425810000000003</v>
      </c>
      <c r="I208" s="81">
        <f>IF(Fund_Returns!I208="","",(1+Fund_Returns!I208)/(1+Fund_Returns!$IB208))</f>
        <v>1.0132371</v>
      </c>
      <c r="J208" s="81" t="str">
        <f>IF(Fund_Returns!J208="","",(1+Fund_Returns!J208)/(1+Fund_Returns!$IB208))</f>
        <v/>
      </c>
      <c r="K208" s="81" t="str">
        <f>IF(Fund_Returns!K208="","",(1+Fund_Returns!K208)/(1+Fund_Returns!$IB208))</f>
        <v/>
      </c>
      <c r="L208" s="81">
        <f>IF(Fund_Returns!L208="","",(1+Fund_Returns!L208)/(1+Fund_Returns!$IB208))</f>
        <v>1.017477</v>
      </c>
      <c r="M208" s="81">
        <f>IF(Fund_Returns!M208="","",(1+Fund_Returns!M208)/(1+Fund_Returns!$IB208))</f>
        <v>1.0155555999999999</v>
      </c>
      <c r="N208" s="81">
        <f>IF(Fund_Returns!N208="","",(1+Fund_Returns!N208)/(1+Fund_Returns!$IB208))</f>
        <v>1.0045333999999999</v>
      </c>
      <c r="O208" s="81">
        <f>IF(Fund_Returns!O208="","",(1+Fund_Returns!O208)/(1+Fund_Returns!$IB208))</f>
        <v>1.0198883000000001</v>
      </c>
      <c r="P208" s="81" t="str">
        <f>IF(Fund_Returns!P208="","",(1+Fund_Returns!P208)/(1+Fund_Returns!$IB208))</f>
        <v/>
      </c>
      <c r="Q208" s="81">
        <f>IF(Fund_Returns!Q208="","",(1+Fund_Returns!Q208)/(1+Fund_Returns!$IB208))</f>
        <v>1.0224057</v>
      </c>
      <c r="R208" s="81">
        <f>IF(Fund_Returns!R208="","",(1+Fund_Returns!R208)/(1+Fund_Returns!$IB208))</f>
        <v>1.0135086</v>
      </c>
      <c r="S208" s="81">
        <f>IF(Fund_Returns!S208="","",(1+Fund_Returns!S208)/(1+Fund_Returns!$IB208))</f>
        <v>1.026829195760421</v>
      </c>
    </row>
    <row r="209" spans="1:19" x14ac:dyDescent="0.25">
      <c r="A209" s="82">
        <v>42855</v>
      </c>
      <c r="B209" s="81" t="str">
        <f>IF(Fund_Returns!B209="","",(1+Fund_Returns!B209)/(1+Fund_Returns!$IB209))</f>
        <v/>
      </c>
      <c r="C209" s="81">
        <f>IF(Fund_Returns!C209="","",(1+Fund_Returns!C209)/(1+Fund_Returns!$IB209))</f>
        <v>1.0078558</v>
      </c>
      <c r="D209" s="81">
        <f>IF(Fund_Returns!D209="","",(1+Fund_Returns!D209)/(1+Fund_Returns!$IB209))</f>
        <v>1.0106786000000001</v>
      </c>
      <c r="E209" s="81">
        <f>IF(Fund_Returns!E209="","",(1+Fund_Returns!E209)/(1+Fund_Returns!$IB209))</f>
        <v>1.0238155</v>
      </c>
      <c r="F209" s="81">
        <f>IF(Fund_Returns!F209="","",(1+Fund_Returns!F209)/(1+Fund_Returns!$IB209))</f>
        <v>1.0249234</v>
      </c>
      <c r="G209" s="81">
        <f>IF(Fund_Returns!G209="","",(1+Fund_Returns!G209)/(1+Fund_Returns!$IB209))</f>
        <v>1.0102286</v>
      </c>
      <c r="H209" s="81">
        <f>IF(Fund_Returns!H209="","",(1+Fund_Returns!H209)/(1+Fund_Returns!$IB209))</f>
        <v>1.0085097000000001</v>
      </c>
      <c r="I209" s="81">
        <f>IF(Fund_Returns!I209="","",(1+Fund_Returns!I209)/(1+Fund_Returns!$IB209))</f>
        <v>0.99360769999999998</v>
      </c>
      <c r="J209" s="81" t="str">
        <f>IF(Fund_Returns!J209="","",(1+Fund_Returns!J209)/(1+Fund_Returns!$IB209))</f>
        <v/>
      </c>
      <c r="K209" s="81" t="str">
        <f>IF(Fund_Returns!K209="","",(1+Fund_Returns!K209)/(1+Fund_Returns!$IB209))</f>
        <v/>
      </c>
      <c r="L209" s="81">
        <f>IF(Fund_Returns!L209="","",(1+Fund_Returns!L209)/(1+Fund_Returns!$IB209))</f>
        <v>1.0426181999999999</v>
      </c>
      <c r="M209" s="81">
        <f>IF(Fund_Returns!M209="","",(1+Fund_Returns!M209)/(1+Fund_Returns!$IB209))</f>
        <v>1.0470459999999999</v>
      </c>
      <c r="N209" s="81">
        <f>IF(Fund_Returns!N209="","",(1+Fund_Returns!N209)/(1+Fund_Returns!$IB209))</f>
        <v>1.0208166000000001</v>
      </c>
      <c r="O209" s="81">
        <f>IF(Fund_Returns!O209="","",(1+Fund_Returns!O209)/(1+Fund_Returns!$IB209))</f>
        <v>1.0249743</v>
      </c>
      <c r="P209" s="81" t="str">
        <f>IF(Fund_Returns!P209="","",(1+Fund_Returns!P209)/(1+Fund_Returns!$IB209))</f>
        <v/>
      </c>
      <c r="Q209" s="81">
        <f>IF(Fund_Returns!Q209="","",(1+Fund_Returns!Q209)/(1+Fund_Returns!$IB209))</f>
        <v>1.0385899999999999</v>
      </c>
      <c r="R209" s="81">
        <f>IF(Fund_Returns!R209="","",(1+Fund_Returns!R209)/(1+Fund_Returns!$IB209))</f>
        <v>1.0194063</v>
      </c>
      <c r="S209" s="81">
        <f>IF(Fund_Returns!S209="","",(1+Fund_Returns!S209)/(1+Fund_Returns!$IB209))</f>
        <v>1.038309083571717</v>
      </c>
    </row>
    <row r="210" spans="1:19" x14ac:dyDescent="0.25">
      <c r="A210" s="82">
        <v>42886</v>
      </c>
      <c r="B210" s="81" t="str">
        <f>IF(Fund_Returns!B210="","",(1+Fund_Returns!B210)/(1+Fund_Returns!$IB210))</f>
        <v/>
      </c>
      <c r="C210" s="81">
        <f>IF(Fund_Returns!C210="","",(1+Fund_Returns!C210)/(1+Fund_Returns!$IB210))</f>
        <v>0.99276779999999998</v>
      </c>
      <c r="D210" s="81">
        <f>IF(Fund_Returns!D210="","",(1+Fund_Returns!D210)/(1+Fund_Returns!$IB210))</f>
        <v>0.9951837</v>
      </c>
      <c r="E210" s="81">
        <f>IF(Fund_Returns!E210="","",(1+Fund_Returns!E210)/(1+Fund_Returns!$IB210))</f>
        <v>1.0074274000000001</v>
      </c>
      <c r="F210" s="81">
        <f>IF(Fund_Returns!F210="","",(1+Fund_Returns!F210)/(1+Fund_Returns!$IB210))</f>
        <v>1.0048136999999999</v>
      </c>
      <c r="G210" s="81">
        <f>IF(Fund_Returns!G210="","",(1+Fund_Returns!G210)/(1+Fund_Returns!$IB210))</f>
        <v>0.9896684</v>
      </c>
      <c r="H210" s="81">
        <f>IF(Fund_Returns!H210="","",(1+Fund_Returns!H210)/(1+Fund_Returns!$IB210))</f>
        <v>0.97774499999999998</v>
      </c>
      <c r="I210" s="81">
        <f>IF(Fund_Returns!I210="","",(1+Fund_Returns!I210)/(1+Fund_Returns!$IB210))</f>
        <v>0.97992009999999996</v>
      </c>
      <c r="J210" s="81" t="str">
        <f>IF(Fund_Returns!J210="","",(1+Fund_Returns!J210)/(1+Fund_Returns!$IB210))</f>
        <v/>
      </c>
      <c r="K210" s="81" t="str">
        <f>IF(Fund_Returns!K210="","",(1+Fund_Returns!K210)/(1+Fund_Returns!$IB210))</f>
        <v/>
      </c>
      <c r="L210" s="81">
        <f>IF(Fund_Returns!L210="","",(1+Fund_Returns!L210)/(1+Fund_Returns!$IB210))</f>
        <v>0.99958139999999995</v>
      </c>
      <c r="M210" s="81">
        <f>IF(Fund_Returns!M210="","",(1+Fund_Returns!M210)/(1+Fund_Returns!$IB210))</f>
        <v>0.99695230000000001</v>
      </c>
      <c r="N210" s="81">
        <f>IF(Fund_Returns!N210="","",(1+Fund_Returns!N210)/(1+Fund_Returns!$IB210))</f>
        <v>0.98343469999999999</v>
      </c>
      <c r="O210" s="81">
        <f>IF(Fund_Returns!O210="","",(1+Fund_Returns!O210)/(1+Fund_Returns!$IB210))</f>
        <v>0.99243440000000005</v>
      </c>
      <c r="P210" s="81" t="str">
        <f>IF(Fund_Returns!P210="","",(1+Fund_Returns!P210)/(1+Fund_Returns!$IB210))</f>
        <v/>
      </c>
      <c r="Q210" s="81">
        <f>IF(Fund_Returns!Q210="","",(1+Fund_Returns!Q210)/(1+Fund_Returns!$IB210))</f>
        <v>1.0028423</v>
      </c>
      <c r="R210" s="81">
        <f>IF(Fund_Returns!R210="","",(1+Fund_Returns!R210)/(1+Fund_Returns!$IB210))</f>
        <v>0.98543270000000005</v>
      </c>
      <c r="S210" s="81">
        <f>IF(Fund_Returns!S210="","",(1+Fund_Returns!S210)/(1+Fund_Returns!$IB210))</f>
        <v>0.99575947168866219</v>
      </c>
    </row>
    <row r="211" spans="1:19" x14ac:dyDescent="0.25">
      <c r="A211" s="82">
        <v>42916</v>
      </c>
      <c r="B211" s="81" t="str">
        <f>IF(Fund_Returns!B211="","",(1+Fund_Returns!B211)/(1+Fund_Returns!$IB211))</f>
        <v/>
      </c>
      <c r="C211" s="81">
        <f>IF(Fund_Returns!C211="","",(1+Fund_Returns!C211)/(1+Fund_Returns!$IB211))</f>
        <v>0.97939659999999995</v>
      </c>
      <c r="D211" s="81">
        <f>IF(Fund_Returns!D211="","",(1+Fund_Returns!D211)/(1+Fund_Returns!$IB211))</f>
        <v>0.98064169999999995</v>
      </c>
      <c r="E211" s="81">
        <f>IF(Fund_Returns!E211="","",(1+Fund_Returns!E211)/(1+Fund_Returns!$IB211))</f>
        <v>0.96771450000000003</v>
      </c>
      <c r="F211" s="81">
        <f>IF(Fund_Returns!F211="","",(1+Fund_Returns!F211)/(1+Fund_Returns!$IB211))</f>
        <v>0.9628314</v>
      </c>
      <c r="G211" s="81">
        <f>IF(Fund_Returns!G211="","",(1+Fund_Returns!G211)/(1+Fund_Returns!$IB211))</f>
        <v>0.96147819999999995</v>
      </c>
      <c r="H211" s="81">
        <f>IF(Fund_Returns!H211="","",(1+Fund_Returns!H211)/(1+Fund_Returns!$IB211))</f>
        <v>0.9736785</v>
      </c>
      <c r="I211" s="81">
        <f>IF(Fund_Returns!I211="","",(1+Fund_Returns!I211)/(1+Fund_Returns!$IB211))</f>
        <v>0.96796979999999999</v>
      </c>
      <c r="J211" s="81" t="str">
        <f>IF(Fund_Returns!J211="","",(1+Fund_Returns!J211)/(1+Fund_Returns!$IB211))</f>
        <v/>
      </c>
      <c r="K211" s="81" t="str">
        <f>IF(Fund_Returns!K211="","",(1+Fund_Returns!K211)/(1+Fund_Returns!$IB211))</f>
        <v/>
      </c>
      <c r="L211" s="81">
        <f>IF(Fund_Returns!L211="","",(1+Fund_Returns!L211)/(1+Fund_Returns!$IB211))</f>
        <v>0.95957959999999998</v>
      </c>
      <c r="M211" s="81">
        <f>IF(Fund_Returns!M211="","",(1+Fund_Returns!M211)/(1+Fund_Returns!$IB211))</f>
        <v>0.95877369999999995</v>
      </c>
      <c r="N211" s="81">
        <f>IF(Fund_Returns!N211="","",(1+Fund_Returns!N211)/(1+Fund_Returns!$IB211))</f>
        <v>0.96698649999999997</v>
      </c>
      <c r="O211" s="81">
        <f>IF(Fund_Returns!O211="","",(1+Fund_Returns!O211)/(1+Fund_Returns!$IB211))</f>
        <v>0.95952910000000002</v>
      </c>
      <c r="P211" s="81" t="str">
        <f>IF(Fund_Returns!P211="","",(1+Fund_Returns!P211)/(1+Fund_Returns!$IB211))</f>
        <v/>
      </c>
      <c r="Q211" s="81">
        <f>IF(Fund_Returns!Q211="","",(1+Fund_Returns!Q211)/(1+Fund_Returns!$IB211))</f>
        <v>0.96232079999999998</v>
      </c>
      <c r="R211" s="81">
        <f>IF(Fund_Returns!R211="","",(1+Fund_Returns!R211)/(1+Fund_Returns!$IB211))</f>
        <v>0.95984190000000003</v>
      </c>
      <c r="S211" s="81">
        <f>IF(Fund_Returns!S211="","",(1+Fund_Returns!S211)/(1+Fund_Returns!$IB211))</f>
        <v>0.96513863101831854</v>
      </c>
    </row>
    <row r="212" spans="1:19" x14ac:dyDescent="0.25">
      <c r="A212" s="82">
        <v>42947</v>
      </c>
      <c r="B212" s="81" t="str">
        <f>IF(Fund_Returns!B212="","",(1+Fund_Returns!B212)/(1+Fund_Returns!$IB212))</f>
        <v/>
      </c>
      <c r="C212" s="81">
        <f>IF(Fund_Returns!C212="","",(1+Fund_Returns!C212)/(1+Fund_Returns!$IB212))</f>
        <v>1.040157</v>
      </c>
      <c r="D212" s="81">
        <f>IF(Fund_Returns!D212="","",(1+Fund_Returns!D212)/(1+Fund_Returns!$IB212))</f>
        <v>1.0290623000000001</v>
      </c>
      <c r="E212" s="81">
        <f>IF(Fund_Returns!E212="","",(1+Fund_Returns!E212)/(1+Fund_Returns!$IB212))</f>
        <v>1.0543765</v>
      </c>
      <c r="F212" s="81">
        <f>IF(Fund_Returns!F212="","",(1+Fund_Returns!F212)/(1+Fund_Returns!$IB212))</f>
        <v>1.0627091</v>
      </c>
      <c r="G212" s="81">
        <f>IF(Fund_Returns!G212="","",(1+Fund_Returns!G212)/(1+Fund_Returns!$IB212))</f>
        <v>1.0374593000000001</v>
      </c>
      <c r="H212" s="81">
        <f>IF(Fund_Returns!H212="","",(1+Fund_Returns!H212)/(1+Fund_Returns!$IB212))</f>
        <v>1.0525150000000001</v>
      </c>
      <c r="I212" s="81">
        <f>IF(Fund_Returns!I212="","",(1+Fund_Returns!I212)/(1+Fund_Returns!$IB212))</f>
        <v>1.0417223</v>
      </c>
      <c r="J212" s="81" t="str">
        <f>IF(Fund_Returns!J212="","",(1+Fund_Returns!J212)/(1+Fund_Returns!$IB212))</f>
        <v/>
      </c>
      <c r="K212" s="81" t="str">
        <f>IF(Fund_Returns!K212="","",(1+Fund_Returns!K212)/(1+Fund_Returns!$IB212))</f>
        <v/>
      </c>
      <c r="L212" s="81">
        <f>IF(Fund_Returns!L212="","",(1+Fund_Returns!L212)/(1+Fund_Returns!$IB212))</f>
        <v>1.0598795000000001</v>
      </c>
      <c r="M212" s="81">
        <f>IF(Fund_Returns!M212="","",(1+Fund_Returns!M212)/(1+Fund_Returns!$IB212))</f>
        <v>1.0588048999999999</v>
      </c>
      <c r="N212" s="81">
        <f>IF(Fund_Returns!N212="","",(1+Fund_Returns!N212)/(1+Fund_Returns!$IB212))</f>
        <v>1.054014</v>
      </c>
      <c r="O212" s="81">
        <f>IF(Fund_Returns!O212="","",(1+Fund_Returns!O212)/(1+Fund_Returns!$IB212))</f>
        <v>1.0670622000000001</v>
      </c>
      <c r="P212" s="81" t="str">
        <f>IF(Fund_Returns!P212="","",(1+Fund_Returns!P212)/(1+Fund_Returns!$IB212))</f>
        <v/>
      </c>
      <c r="Q212" s="81">
        <f>IF(Fund_Returns!Q212="","",(1+Fund_Returns!Q212)/(1+Fund_Returns!$IB212))</f>
        <v>1.0629476</v>
      </c>
      <c r="R212" s="81">
        <f>IF(Fund_Returns!R212="","",(1+Fund_Returns!R212)/(1+Fund_Returns!$IB212))</f>
        <v>1.0503047000000001</v>
      </c>
      <c r="S212" s="81">
        <f>IF(Fund_Returns!S212="","",(1+Fund_Returns!S212)/(1+Fund_Returns!$IB212))</f>
        <v>1.0703334402490006</v>
      </c>
    </row>
    <row r="213" spans="1:19" x14ac:dyDescent="0.25">
      <c r="A213" s="82">
        <v>42978</v>
      </c>
      <c r="B213" s="81" t="str">
        <f>IF(Fund_Returns!B213="","",(1+Fund_Returns!B213)/(1+Fund_Returns!$IB213))</f>
        <v/>
      </c>
      <c r="C213" s="81">
        <f>IF(Fund_Returns!C213="","",(1+Fund_Returns!C213)/(1+Fund_Returns!$IB213))</f>
        <v>1.0173291</v>
      </c>
      <c r="D213" s="81">
        <f>IF(Fund_Returns!D213="","",(1+Fund_Returns!D213)/(1+Fund_Returns!$IB213))</f>
        <v>1.0127885999999999</v>
      </c>
      <c r="E213" s="81">
        <f>IF(Fund_Returns!E213="","",(1+Fund_Returns!E213)/(1+Fund_Returns!$IB213))</f>
        <v>1.0080395</v>
      </c>
      <c r="F213" s="81">
        <f>IF(Fund_Returns!F213="","",(1+Fund_Returns!F213)/(1+Fund_Returns!$IB213))</f>
        <v>1.0171941</v>
      </c>
      <c r="G213" s="81">
        <f>IF(Fund_Returns!G213="","",(1+Fund_Returns!G213)/(1+Fund_Returns!$IB213))</f>
        <v>1.0238619</v>
      </c>
      <c r="H213" s="81">
        <f>IF(Fund_Returns!H213="","",(1+Fund_Returns!H213)/(1+Fund_Returns!$IB213))</f>
        <v>1.0261053</v>
      </c>
      <c r="I213" s="81">
        <f>IF(Fund_Returns!I213="","",(1+Fund_Returns!I213)/(1+Fund_Returns!$IB213))</f>
        <v>1.0314688999999999</v>
      </c>
      <c r="J213" s="81" t="str">
        <f>IF(Fund_Returns!J213="","",(1+Fund_Returns!J213)/(1+Fund_Returns!$IB213))</f>
        <v/>
      </c>
      <c r="K213" s="81" t="str">
        <f>IF(Fund_Returns!K213="","",(1+Fund_Returns!K213)/(1+Fund_Returns!$IB213))</f>
        <v/>
      </c>
      <c r="L213" s="81">
        <f>IF(Fund_Returns!L213="","",(1+Fund_Returns!L213)/(1+Fund_Returns!$IB213))</f>
        <v>1.0216080999999999</v>
      </c>
      <c r="M213" s="81">
        <f>IF(Fund_Returns!M213="","",(1+Fund_Returns!M213)/(1+Fund_Returns!$IB213))</f>
        <v>1.0220286999999999</v>
      </c>
      <c r="N213" s="81">
        <f>IF(Fund_Returns!N213="","",(1+Fund_Returns!N213)/(1+Fund_Returns!$IB213))</f>
        <v>1.0242666</v>
      </c>
      <c r="O213" s="81">
        <f>IF(Fund_Returns!O213="","",(1+Fund_Returns!O213)/(1+Fund_Returns!$IB213))</f>
        <v>1.0292585999999999</v>
      </c>
      <c r="P213" s="81" t="str">
        <f>IF(Fund_Returns!P213="","",(1+Fund_Returns!P213)/(1+Fund_Returns!$IB213))</f>
        <v/>
      </c>
      <c r="Q213" s="81">
        <f>IF(Fund_Returns!Q213="","",(1+Fund_Returns!Q213)/(1+Fund_Returns!$IB213))</f>
        <v>1.0215691</v>
      </c>
      <c r="R213" s="81">
        <f>IF(Fund_Returns!R213="","",(1+Fund_Returns!R213)/(1+Fund_Returns!$IB213))</f>
        <v>1.0253121000000001</v>
      </c>
      <c r="S213" s="81">
        <f>IF(Fund_Returns!S213="","",(1+Fund_Returns!S213)/(1+Fund_Returns!$IB213))</f>
        <v>1.0264564326220611</v>
      </c>
    </row>
    <row r="214" spans="1:19" x14ac:dyDescent="0.25">
      <c r="A214" s="82">
        <v>43008</v>
      </c>
      <c r="B214" s="81" t="str">
        <f>IF(Fund_Returns!B214="","",(1+Fund_Returns!B214)/(1+Fund_Returns!$IB214))</f>
        <v/>
      </c>
      <c r="C214" s="81">
        <f>IF(Fund_Returns!C214="","",(1+Fund_Returns!C214)/(1+Fund_Returns!$IB214))</f>
        <v>0.99322949999999999</v>
      </c>
      <c r="D214" s="81">
        <f>IF(Fund_Returns!D214="","",(1+Fund_Returns!D214)/(1+Fund_Returns!$IB214))</f>
        <v>0.99982459999999995</v>
      </c>
      <c r="E214" s="81">
        <f>IF(Fund_Returns!E214="","",(1+Fund_Returns!E214)/(1+Fund_Returns!$IB214))</f>
        <v>1.0018342</v>
      </c>
      <c r="F214" s="81">
        <f>IF(Fund_Returns!F214="","",(1+Fund_Returns!F214)/(1+Fund_Returns!$IB214))</f>
        <v>0.99073699999999998</v>
      </c>
      <c r="G214" s="81">
        <f>IF(Fund_Returns!G214="","",(1+Fund_Returns!G214)/(1+Fund_Returns!$IB214))</f>
        <v>1.0120553000000001</v>
      </c>
      <c r="H214" s="81">
        <f>IF(Fund_Returns!H214="","",(1+Fund_Returns!H214)/(1+Fund_Returns!$IB214))</f>
        <v>1.0005393</v>
      </c>
      <c r="I214" s="81">
        <f>IF(Fund_Returns!I214="","",(1+Fund_Returns!I214)/(1+Fund_Returns!$IB214))</f>
        <v>0.99420629999999999</v>
      </c>
      <c r="J214" s="81" t="str">
        <f>IF(Fund_Returns!J214="","",(1+Fund_Returns!J214)/(1+Fund_Returns!$IB214))</f>
        <v/>
      </c>
      <c r="K214" s="81" t="str">
        <f>IF(Fund_Returns!K214="","",(1+Fund_Returns!K214)/(1+Fund_Returns!$IB214))</f>
        <v/>
      </c>
      <c r="L214" s="81">
        <f>IF(Fund_Returns!L214="","",(1+Fund_Returns!L214)/(1+Fund_Returns!$IB214))</f>
        <v>0.99167329999999998</v>
      </c>
      <c r="M214" s="81">
        <f>IF(Fund_Returns!M214="","",(1+Fund_Returns!M214)/(1+Fund_Returns!$IB214))</f>
        <v>0.9890101</v>
      </c>
      <c r="N214" s="81">
        <f>IF(Fund_Returns!N214="","",(1+Fund_Returns!N214)/(1+Fund_Returns!$IB214))</f>
        <v>0.99098929999999996</v>
      </c>
      <c r="O214" s="81">
        <f>IF(Fund_Returns!O214="","",(1+Fund_Returns!O214)/(1+Fund_Returns!$IB214))</f>
        <v>0.99364699999999995</v>
      </c>
      <c r="P214" s="81" t="str">
        <f>IF(Fund_Returns!P214="","",(1+Fund_Returns!P214)/(1+Fund_Returns!$IB214))</f>
        <v/>
      </c>
      <c r="Q214" s="81">
        <f>IF(Fund_Returns!Q214="","",(1+Fund_Returns!Q214)/(1+Fund_Returns!$IB214))</f>
        <v>0.98925700000000005</v>
      </c>
      <c r="R214" s="81">
        <f>IF(Fund_Returns!R214="","",(1+Fund_Returns!R214)/(1+Fund_Returns!$IB214))</f>
        <v>0.98777879999999996</v>
      </c>
      <c r="S214" s="81">
        <f>IF(Fund_Returns!S214="","",(1+Fund_Returns!S214)/(1+Fund_Returns!$IB214))</f>
        <v>0.99128507633774887</v>
      </c>
    </row>
    <row r="215" spans="1:19" x14ac:dyDescent="0.25">
      <c r="A215" s="82">
        <v>43039</v>
      </c>
      <c r="B215" s="81" t="str">
        <f>IF(Fund_Returns!B215="","",(1+Fund_Returns!B215)/(1+Fund_Returns!$IB215))</f>
        <v/>
      </c>
      <c r="C215" s="81">
        <f>IF(Fund_Returns!C215="","",(1+Fund_Returns!C215)/(1+Fund_Returns!$IB215))</f>
        <v>1.0493661000000001</v>
      </c>
      <c r="D215" s="81">
        <f>IF(Fund_Returns!D215="","",(1+Fund_Returns!D215)/(1+Fund_Returns!$IB215))</f>
        <v>1.0643747000000001</v>
      </c>
      <c r="E215" s="81">
        <f>IF(Fund_Returns!E215="","",(1+Fund_Returns!E215)/(1+Fund_Returns!$IB215))</f>
        <v>1.0664292</v>
      </c>
      <c r="F215" s="81">
        <f>IF(Fund_Returns!F215="","",(1+Fund_Returns!F215)/(1+Fund_Returns!$IB215))</f>
        <v>1.0629206</v>
      </c>
      <c r="G215" s="81">
        <f>IF(Fund_Returns!G215="","",(1+Fund_Returns!G215)/(1+Fund_Returns!$IB215))</f>
        <v>1.0361731000000001</v>
      </c>
      <c r="H215" s="81">
        <f>IF(Fund_Returns!H215="","",(1+Fund_Returns!H215)/(1+Fund_Returns!$IB215))</f>
        <v>1.0663195999999999</v>
      </c>
      <c r="I215" s="81">
        <f>IF(Fund_Returns!I215="","",(1+Fund_Returns!I215)/(1+Fund_Returns!$IB215))</f>
        <v>1.0444924</v>
      </c>
      <c r="J215" s="81" t="str">
        <f>IF(Fund_Returns!J215="","",(1+Fund_Returns!J215)/(1+Fund_Returns!$IB215))</f>
        <v/>
      </c>
      <c r="K215" s="81" t="str">
        <f>IF(Fund_Returns!K215="","",(1+Fund_Returns!K215)/(1+Fund_Returns!$IB215))</f>
        <v/>
      </c>
      <c r="L215" s="81">
        <f>IF(Fund_Returns!L215="","",(1+Fund_Returns!L215)/(1+Fund_Returns!$IB215))</f>
        <v>1.0619231</v>
      </c>
      <c r="M215" s="81">
        <f>IF(Fund_Returns!M215="","",(1+Fund_Returns!M215)/(1+Fund_Returns!$IB215))</f>
        <v>1.0562495000000001</v>
      </c>
      <c r="N215" s="81">
        <f>IF(Fund_Returns!N215="","",(1+Fund_Returns!N215)/(1+Fund_Returns!$IB215))</f>
        <v>1.0347975</v>
      </c>
      <c r="O215" s="81">
        <f>IF(Fund_Returns!O215="","",(1+Fund_Returns!O215)/(1+Fund_Returns!$IB215))</f>
        <v>1.0703294000000001</v>
      </c>
      <c r="P215" s="81" t="str">
        <f>IF(Fund_Returns!P215="","",(1+Fund_Returns!P215)/(1+Fund_Returns!$IB215))</f>
        <v/>
      </c>
      <c r="Q215" s="81">
        <f>IF(Fund_Returns!Q215="","",(1+Fund_Returns!Q215)/(1+Fund_Returns!$IB215))</f>
        <v>1.0631686</v>
      </c>
      <c r="R215" s="81">
        <f>IF(Fund_Returns!R215="","",(1+Fund_Returns!R215)/(1+Fund_Returns!$IB215))</f>
        <v>1.0548918</v>
      </c>
      <c r="S215" s="81">
        <f>IF(Fund_Returns!S215="","",(1+Fund_Returns!S215)/(1+Fund_Returns!$IB215))</f>
        <v>1.0626213541451854</v>
      </c>
    </row>
    <row r="216" spans="1:19" x14ac:dyDescent="0.25">
      <c r="A216" s="82">
        <v>43069</v>
      </c>
      <c r="B216" s="81" t="str">
        <f>IF(Fund_Returns!B216="","",(1+Fund_Returns!B216)/(1+Fund_Returns!$IB216))</f>
        <v/>
      </c>
      <c r="C216" s="81">
        <f>IF(Fund_Returns!C216="","",(1+Fund_Returns!C216)/(1+Fund_Returns!$IB216))</f>
        <v>0.98464980000000002</v>
      </c>
      <c r="D216" s="81">
        <f>IF(Fund_Returns!D216="","",(1+Fund_Returns!D216)/(1+Fund_Returns!$IB216))</f>
        <v>1.0061800000000001</v>
      </c>
      <c r="E216" s="81">
        <f>IF(Fund_Returns!E216="","",(1+Fund_Returns!E216)/(1+Fund_Returns!$IB216))</f>
        <v>0.99927630000000001</v>
      </c>
      <c r="F216" s="81">
        <f>IF(Fund_Returns!F216="","",(1+Fund_Returns!F216)/(1+Fund_Returns!$IB216))</f>
        <v>1.01129</v>
      </c>
      <c r="G216" s="81">
        <f>IF(Fund_Returns!G216="","",(1+Fund_Returns!G216)/(1+Fund_Returns!$IB216))</f>
        <v>0.99950410000000001</v>
      </c>
      <c r="H216" s="81">
        <f>IF(Fund_Returns!H216="","",(1+Fund_Returns!H216)/(1+Fund_Returns!$IB216))</f>
        <v>0.99658270000000004</v>
      </c>
      <c r="I216" s="81">
        <f>IF(Fund_Returns!I216="","",(1+Fund_Returns!I216)/(1+Fund_Returns!$IB216))</f>
        <v>0.99727900000000003</v>
      </c>
      <c r="J216" s="81" t="str">
        <f>IF(Fund_Returns!J216="","",(1+Fund_Returns!J216)/(1+Fund_Returns!$IB216))</f>
        <v/>
      </c>
      <c r="K216" s="81" t="str">
        <f>IF(Fund_Returns!K216="","",(1+Fund_Returns!K216)/(1+Fund_Returns!$IB216))</f>
        <v/>
      </c>
      <c r="L216" s="81">
        <f>IF(Fund_Returns!L216="","",(1+Fund_Returns!L216)/(1+Fund_Returns!$IB216))</f>
        <v>1.0079319</v>
      </c>
      <c r="M216" s="81">
        <f>IF(Fund_Returns!M216="","",(1+Fund_Returns!M216)/(1+Fund_Returns!$IB216))</f>
        <v>1.0326211000000001</v>
      </c>
      <c r="N216" s="81">
        <f>IF(Fund_Returns!N216="","",(1+Fund_Returns!N216)/(1+Fund_Returns!$IB216))</f>
        <v>1.0237379</v>
      </c>
      <c r="O216" s="81">
        <f>IF(Fund_Returns!O216="","",(1+Fund_Returns!O216)/(1+Fund_Returns!$IB216))</f>
        <v>1.0274375</v>
      </c>
      <c r="P216" s="81" t="str">
        <f>IF(Fund_Returns!P216="","",(1+Fund_Returns!P216)/(1+Fund_Returns!$IB216))</f>
        <v/>
      </c>
      <c r="Q216" s="81">
        <f>IF(Fund_Returns!Q216="","",(1+Fund_Returns!Q216)/(1+Fund_Returns!$IB216))</f>
        <v>1.0363572000000001</v>
      </c>
      <c r="R216" s="81">
        <f>IF(Fund_Returns!R216="","",(1+Fund_Returns!R216)/(1+Fund_Returns!$IB216))</f>
        <v>1.0091570999999999</v>
      </c>
      <c r="S216" s="81">
        <f>IF(Fund_Returns!S216="","",(1+Fund_Returns!S216)/(1+Fund_Returns!$IB216))</f>
        <v>1.0145561202854574</v>
      </c>
    </row>
    <row r="217" spans="1:19" x14ac:dyDescent="0.25">
      <c r="A217" s="82">
        <v>43100</v>
      </c>
      <c r="B217" s="81" t="str">
        <f>IF(Fund_Returns!B217="","",(1+Fund_Returns!B217)/(1+Fund_Returns!$IB217))</f>
        <v/>
      </c>
      <c r="C217" s="81">
        <f>IF(Fund_Returns!C217="","",(1+Fund_Returns!C217)/(1+Fund_Returns!$IB217))</f>
        <v>0.97705690000000001</v>
      </c>
      <c r="D217" s="81">
        <f>IF(Fund_Returns!D217="","",(1+Fund_Returns!D217)/(1+Fund_Returns!$IB217))</f>
        <v>0.97256569999999998</v>
      </c>
      <c r="E217" s="81">
        <f>IF(Fund_Returns!E217="","",(1+Fund_Returns!E217)/(1+Fund_Returns!$IB217))</f>
        <v>0.95251890000000006</v>
      </c>
      <c r="F217" s="81">
        <f>IF(Fund_Returns!F217="","",(1+Fund_Returns!F217)/(1+Fund_Returns!$IB217))</f>
        <v>0.99223050000000002</v>
      </c>
      <c r="G217" s="81" t="str">
        <f>IF(Fund_Returns!G217="","",(1+Fund_Returns!G217)/(1+Fund_Returns!$IB217))</f>
        <v/>
      </c>
      <c r="H217" s="81" t="str">
        <f>IF(Fund_Returns!H217="","",(1+Fund_Returns!H217)/(1+Fund_Returns!$IB217))</f>
        <v/>
      </c>
      <c r="I217" s="81" t="str">
        <f>IF(Fund_Returns!I217="","",(1+Fund_Returns!I217)/(1+Fund_Returns!$IB217))</f>
        <v/>
      </c>
      <c r="J217" s="81" t="str">
        <f>IF(Fund_Returns!J217="","",(1+Fund_Returns!J217)/(1+Fund_Returns!$IB217))</f>
        <v/>
      </c>
      <c r="K217" s="81" t="str">
        <f>IF(Fund_Returns!K217="","",(1+Fund_Returns!K217)/(1+Fund_Returns!$IB217))</f>
        <v/>
      </c>
      <c r="L217" s="81">
        <f>IF(Fund_Returns!L217="","",(1+Fund_Returns!L217)/(1+Fund_Returns!$IB217))</f>
        <v>0.96529790000000004</v>
      </c>
      <c r="M217" s="81">
        <f>IF(Fund_Returns!M217="","",(1+Fund_Returns!M217)/(1+Fund_Returns!$IB217))</f>
        <v>0.98009789999999997</v>
      </c>
      <c r="N217" s="81">
        <f>IF(Fund_Returns!N217="","",(1+Fund_Returns!N217)/(1+Fund_Returns!$IB217))</f>
        <v>1.016024</v>
      </c>
      <c r="O217" s="81">
        <f>IF(Fund_Returns!O217="","",(1+Fund_Returns!O217)/(1+Fund_Returns!$IB217))</f>
        <v>0.97191559999999999</v>
      </c>
      <c r="P217" s="81" t="str">
        <f>IF(Fund_Returns!P217="","",(1+Fund_Returns!P217)/(1+Fund_Returns!$IB217))</f>
        <v/>
      </c>
      <c r="Q217" s="81">
        <f>IF(Fund_Returns!Q217="","",(1+Fund_Returns!Q217)/(1+Fund_Returns!$IB217))</f>
        <v>0.99819469999999999</v>
      </c>
      <c r="R217" s="81">
        <f>IF(Fund_Returns!R217="","",(1+Fund_Returns!R217)/(1+Fund_Returns!$IB217))</f>
        <v>0.9769198</v>
      </c>
      <c r="S217" s="81">
        <f>IF(Fund_Returns!S217="","",(1+Fund_Returns!S217)/(1+Fund_Returns!$IB217))</f>
        <v>0.99660698827185101</v>
      </c>
    </row>
    <row r="218" spans="1:19" x14ac:dyDescent="0.25">
      <c r="A218" s="82">
        <v>43131</v>
      </c>
      <c r="B218" s="81" t="str">
        <f>IF(Fund_Returns!B218="","",(1+Fund_Returns!B218)/(1+Fund_Returns!$IB218))</f>
        <v/>
      </c>
      <c r="C218" s="81">
        <f>IF(Fund_Returns!C218="","",(1+Fund_Returns!C218)/(1+Fund_Returns!$IB218))</f>
        <v>1.0255031999999999</v>
      </c>
      <c r="D218" s="81">
        <f>IF(Fund_Returns!D218="","",(1+Fund_Returns!D218)/(1+Fund_Returns!$IB218))</f>
        <v>1.0134725</v>
      </c>
      <c r="E218" s="81">
        <f>IF(Fund_Returns!E218="","",(1+Fund_Returns!E218)/(1+Fund_Returns!$IB218))</f>
        <v>0.99586710000000001</v>
      </c>
      <c r="F218" s="81">
        <f>IF(Fund_Returns!F218="","",(1+Fund_Returns!F218)/(1+Fund_Returns!$IB218))</f>
        <v>0.98791240000000002</v>
      </c>
      <c r="G218" s="81" t="str">
        <f>IF(Fund_Returns!G218="","",(1+Fund_Returns!G218)/(1+Fund_Returns!$IB218))</f>
        <v/>
      </c>
      <c r="H218" s="81" t="str">
        <f>IF(Fund_Returns!H218="","",(1+Fund_Returns!H218)/(1+Fund_Returns!$IB218))</f>
        <v/>
      </c>
      <c r="I218" s="81" t="str">
        <f>IF(Fund_Returns!I218="","",(1+Fund_Returns!I218)/(1+Fund_Returns!$IB218))</f>
        <v/>
      </c>
      <c r="J218" s="81" t="str">
        <f>IF(Fund_Returns!J218="","",(1+Fund_Returns!J218)/(1+Fund_Returns!$IB218))</f>
        <v/>
      </c>
      <c r="K218" s="81" t="str">
        <f>IF(Fund_Returns!K218="","",(1+Fund_Returns!K218)/(1+Fund_Returns!$IB218))</f>
        <v/>
      </c>
      <c r="L218" s="81">
        <f>IF(Fund_Returns!L218="","",(1+Fund_Returns!L218)/(1+Fund_Returns!$IB218))</f>
        <v>1.0117432</v>
      </c>
      <c r="M218" s="81">
        <f>IF(Fund_Returns!M218="","",(1+Fund_Returns!M218)/(1+Fund_Returns!$IB218))</f>
        <v>1.0052871999999999</v>
      </c>
      <c r="N218" s="81">
        <f>IF(Fund_Returns!N218="","",(1+Fund_Returns!N218)/(1+Fund_Returns!$IB218))</f>
        <v>0.99480999999999997</v>
      </c>
      <c r="O218" s="81">
        <f>IF(Fund_Returns!O218="","",(1+Fund_Returns!O218)/(1+Fund_Returns!$IB218))</f>
        <v>0.99037920000000002</v>
      </c>
      <c r="P218" s="81" t="str">
        <f>IF(Fund_Returns!P218="","",(1+Fund_Returns!P218)/(1+Fund_Returns!$IB218))</f>
        <v/>
      </c>
      <c r="Q218" s="81">
        <f>IF(Fund_Returns!Q218="","",(1+Fund_Returns!Q218)/(1+Fund_Returns!$IB218))</f>
        <v>0.9870466</v>
      </c>
      <c r="R218" s="81">
        <f>IF(Fund_Returns!R218="","",(1+Fund_Returns!R218)/(1+Fund_Returns!$IB218))</f>
        <v>1.0019775</v>
      </c>
      <c r="S218" s="81">
        <f>IF(Fund_Returns!S218="","",(1+Fund_Returns!S218)/(1+Fund_Returns!$IB218))</f>
        <v>1.0009982558983836</v>
      </c>
    </row>
    <row r="219" spans="1:19" x14ac:dyDescent="0.25">
      <c r="A219" s="82">
        <v>43159</v>
      </c>
      <c r="B219" s="81" t="str">
        <f>IF(Fund_Returns!B219="","",(1+Fund_Returns!B219)/(1+Fund_Returns!$IB219))</f>
        <v/>
      </c>
      <c r="C219" s="81">
        <f>IF(Fund_Returns!C219="","",(1+Fund_Returns!C219)/(1+Fund_Returns!$IB219))</f>
        <v>0.96091419999999994</v>
      </c>
      <c r="D219" s="81">
        <f>IF(Fund_Returns!D219="","",(1+Fund_Returns!D219)/(1+Fund_Returns!$IB219))</f>
        <v>0.97748420000000003</v>
      </c>
      <c r="E219" s="81">
        <f>IF(Fund_Returns!E219="","",(1+Fund_Returns!E219)/(1+Fund_Returns!$IB219))</f>
        <v>0.99635890000000005</v>
      </c>
      <c r="F219" s="81">
        <f>IF(Fund_Returns!F219="","",(1+Fund_Returns!F219)/(1+Fund_Returns!$IB219))</f>
        <v>0.98653329999999995</v>
      </c>
      <c r="G219" s="81" t="str">
        <f>IF(Fund_Returns!G219="","",(1+Fund_Returns!G219)/(1+Fund_Returns!$IB219))</f>
        <v/>
      </c>
      <c r="H219" s="81" t="str">
        <f>IF(Fund_Returns!H219="","",(1+Fund_Returns!H219)/(1+Fund_Returns!$IB219))</f>
        <v/>
      </c>
      <c r="I219" s="81" t="str">
        <f>IF(Fund_Returns!I219="","",(1+Fund_Returns!I219)/(1+Fund_Returns!$IB219))</f>
        <v/>
      </c>
      <c r="J219" s="81" t="str">
        <f>IF(Fund_Returns!J219="","",(1+Fund_Returns!J219)/(1+Fund_Returns!$IB219))</f>
        <v/>
      </c>
      <c r="K219" s="81" t="str">
        <f>IF(Fund_Returns!K219="","",(1+Fund_Returns!K219)/(1+Fund_Returns!$IB219))</f>
        <v/>
      </c>
      <c r="L219" s="81">
        <f>IF(Fund_Returns!L219="","",(1+Fund_Returns!L219)/(1+Fund_Returns!$IB219))</f>
        <v>0.98277320000000001</v>
      </c>
      <c r="M219" s="81">
        <f>IF(Fund_Returns!M219="","",(1+Fund_Returns!M219)/(1+Fund_Returns!$IB219))</f>
        <v>0.98269169999999995</v>
      </c>
      <c r="N219" s="81">
        <f>IF(Fund_Returns!N219="","",(1+Fund_Returns!N219)/(1+Fund_Returns!$IB219))</f>
        <v>0.98228459999999995</v>
      </c>
      <c r="O219" s="81">
        <f>IF(Fund_Returns!O219="","",(1+Fund_Returns!O219)/(1+Fund_Returns!$IB219))</f>
        <v>0.9781841</v>
      </c>
      <c r="P219" s="81" t="str">
        <f>IF(Fund_Returns!P219="","",(1+Fund_Returns!P219)/(1+Fund_Returns!$IB219))</f>
        <v/>
      </c>
      <c r="Q219" s="81">
        <f>IF(Fund_Returns!Q219="","",(1+Fund_Returns!Q219)/(1+Fund_Returns!$IB219))</f>
        <v>0.98103300000000004</v>
      </c>
      <c r="R219" s="81">
        <f>IF(Fund_Returns!R219="","",(1+Fund_Returns!R219)/(1+Fund_Returns!$IB219))</f>
        <v>0.97468679999999996</v>
      </c>
      <c r="S219" s="81">
        <f>IF(Fund_Returns!S219="","",(1+Fund_Returns!S219)/(1+Fund_Returns!$IB219))</f>
        <v>0.98030635909979624</v>
      </c>
    </row>
    <row r="220" spans="1:19" x14ac:dyDescent="0.25">
      <c r="A220" s="82">
        <v>43190</v>
      </c>
      <c r="B220" s="81" t="str">
        <f>IF(Fund_Returns!B220="","",(1+Fund_Returns!B220)/(1+Fund_Returns!$IB220))</f>
        <v/>
      </c>
      <c r="C220" s="81">
        <f>IF(Fund_Returns!C220="","",(1+Fund_Returns!C220)/(1+Fund_Returns!$IB220))</f>
        <v>0.98756160000000004</v>
      </c>
      <c r="D220" s="81">
        <f>IF(Fund_Returns!D220="","",(1+Fund_Returns!D220)/(1+Fund_Returns!$IB220))</f>
        <v>0.95112620000000003</v>
      </c>
      <c r="E220" s="81">
        <f>IF(Fund_Returns!E220="","",(1+Fund_Returns!E220)/(1+Fund_Returns!$IB220))</f>
        <v>0.97197239999999996</v>
      </c>
      <c r="F220" s="81">
        <f>IF(Fund_Returns!F220="","",(1+Fund_Returns!F220)/(1+Fund_Returns!$IB220))</f>
        <v>0.97339419999999999</v>
      </c>
      <c r="G220" s="81" t="str">
        <f>IF(Fund_Returns!G220="","",(1+Fund_Returns!G220)/(1+Fund_Returns!$IB220))</f>
        <v/>
      </c>
      <c r="H220" s="81" t="str">
        <f>IF(Fund_Returns!H220="","",(1+Fund_Returns!H220)/(1+Fund_Returns!$IB220))</f>
        <v/>
      </c>
      <c r="I220" s="81" t="str">
        <f>IF(Fund_Returns!I220="","",(1+Fund_Returns!I220)/(1+Fund_Returns!$IB220))</f>
        <v/>
      </c>
      <c r="J220" s="81" t="str">
        <f>IF(Fund_Returns!J220="","",(1+Fund_Returns!J220)/(1+Fund_Returns!$IB220))</f>
        <v/>
      </c>
      <c r="K220" s="81" t="str">
        <f>IF(Fund_Returns!K220="","",(1+Fund_Returns!K220)/(1+Fund_Returns!$IB220))</f>
        <v/>
      </c>
      <c r="L220" s="81">
        <f>IF(Fund_Returns!L220="","",(1+Fund_Returns!L220)/(1+Fund_Returns!$IB220))</f>
        <v>0.95734090000000005</v>
      </c>
      <c r="M220" s="81">
        <f>IF(Fund_Returns!M220="","",(1+Fund_Returns!M220)/(1+Fund_Returns!$IB220))</f>
        <v>0.94609049999999995</v>
      </c>
      <c r="N220" s="81">
        <f>IF(Fund_Returns!N220="","",(1+Fund_Returns!N220)/(1+Fund_Returns!$IB220))</f>
        <v>0.96263849999999995</v>
      </c>
      <c r="O220" s="81">
        <f>IF(Fund_Returns!O220="","",(1+Fund_Returns!O220)/(1+Fund_Returns!$IB220))</f>
        <v>0.93957089999999999</v>
      </c>
      <c r="P220" s="81" t="str">
        <f>IF(Fund_Returns!P220="","",(1+Fund_Returns!P220)/(1+Fund_Returns!$IB220))</f>
        <v/>
      </c>
      <c r="Q220" s="81">
        <f>IF(Fund_Returns!Q220="","",(1+Fund_Returns!Q220)/(1+Fund_Returns!$IB220))</f>
        <v>0.95194350000000005</v>
      </c>
      <c r="R220" s="81">
        <f>IF(Fund_Returns!R220="","",(1+Fund_Returns!R220)/(1+Fund_Returns!$IB220))</f>
        <v>0.96194139999999995</v>
      </c>
      <c r="S220" s="81">
        <f>IF(Fund_Returns!S220="","",(1+Fund_Returns!S220)/(1+Fund_Returns!$IB220))</f>
        <v>0.95823680638964603</v>
      </c>
    </row>
    <row r="221" spans="1:19" x14ac:dyDescent="0.25">
      <c r="A221" s="82">
        <v>43220</v>
      </c>
      <c r="B221" s="81" t="str">
        <f>IF(Fund_Returns!B221="","",(1+Fund_Returns!B221)/(1+Fund_Returns!$IB221))</f>
        <v/>
      </c>
      <c r="C221" s="81">
        <f>IF(Fund_Returns!C221="","",(1+Fund_Returns!C221)/(1+Fund_Returns!$IB221))</f>
        <v>1.0415095999999999</v>
      </c>
      <c r="D221" s="81">
        <f>IF(Fund_Returns!D221="","",(1+Fund_Returns!D221)/(1+Fund_Returns!$IB221))</f>
        <v>1.0184594</v>
      </c>
      <c r="E221" s="81">
        <f>IF(Fund_Returns!E221="","",(1+Fund_Returns!E221)/(1+Fund_Returns!$IB221))</f>
        <v>1.038038</v>
      </c>
      <c r="F221" s="81">
        <f>IF(Fund_Returns!F221="","",(1+Fund_Returns!F221)/(1+Fund_Returns!$IB221))</f>
        <v>1.0313295</v>
      </c>
      <c r="G221" s="81" t="str">
        <f>IF(Fund_Returns!G221="","",(1+Fund_Returns!G221)/(1+Fund_Returns!$IB221))</f>
        <v/>
      </c>
      <c r="H221" s="81" t="str">
        <f>IF(Fund_Returns!H221="","",(1+Fund_Returns!H221)/(1+Fund_Returns!$IB221))</f>
        <v/>
      </c>
      <c r="I221" s="81" t="str">
        <f>IF(Fund_Returns!I221="","",(1+Fund_Returns!I221)/(1+Fund_Returns!$IB221))</f>
        <v/>
      </c>
      <c r="J221" s="81" t="str">
        <f>IF(Fund_Returns!J221="","",(1+Fund_Returns!J221)/(1+Fund_Returns!$IB221))</f>
        <v/>
      </c>
      <c r="K221" s="81" t="str">
        <f>IF(Fund_Returns!K221="","",(1+Fund_Returns!K221)/(1+Fund_Returns!$IB221))</f>
        <v/>
      </c>
      <c r="L221" s="81">
        <f>IF(Fund_Returns!L221="","",(1+Fund_Returns!L221)/(1+Fund_Returns!$IB221))</f>
        <v>1.0511836000000001</v>
      </c>
      <c r="M221" s="81">
        <f>IF(Fund_Returns!M221="","",(1+Fund_Returns!M221)/(1+Fund_Returns!$IB221))</f>
        <v>1.0419312999999999</v>
      </c>
      <c r="N221" s="81">
        <f>IF(Fund_Returns!N221="","",(1+Fund_Returns!N221)/(1+Fund_Returns!$IB221))</f>
        <v>1.048308</v>
      </c>
      <c r="O221" s="81">
        <f>IF(Fund_Returns!O221="","",(1+Fund_Returns!O221)/(1+Fund_Returns!$IB221))</f>
        <v>1.0461172999999999</v>
      </c>
      <c r="P221" s="81" t="str">
        <f>IF(Fund_Returns!P221="","",(1+Fund_Returns!P221)/(1+Fund_Returns!$IB221))</f>
        <v/>
      </c>
      <c r="Q221" s="81">
        <f>IF(Fund_Returns!Q221="","",(1+Fund_Returns!Q221)/(1+Fund_Returns!$IB221))</f>
        <v>1.0481735999999999</v>
      </c>
      <c r="R221" s="81">
        <f>IF(Fund_Returns!R221="","",(1+Fund_Returns!R221)/(1+Fund_Returns!$IB221))</f>
        <v>1.0383722</v>
      </c>
      <c r="S221" s="81">
        <f>IF(Fund_Returns!S221="","",(1+Fund_Returns!S221)/(1+Fund_Returns!$IB221))</f>
        <v>1.0536764959956564</v>
      </c>
    </row>
    <row r="222" spans="1:19" x14ac:dyDescent="0.25">
      <c r="A222" s="82">
        <v>43251</v>
      </c>
      <c r="B222" s="81" t="str">
        <f>IF(Fund_Returns!B222="","",(1+Fund_Returns!B222)/(1+Fund_Returns!$IB222))</f>
        <v/>
      </c>
      <c r="C222" s="81">
        <f>IF(Fund_Returns!C222="","",(1+Fund_Returns!C222)/(1+Fund_Returns!$IB222))</f>
        <v>0.99689159999999999</v>
      </c>
      <c r="D222" s="81">
        <f>IF(Fund_Returns!D222="","",(1+Fund_Returns!D222)/(1+Fund_Returns!$IB222))</f>
        <v>0.98723700000000003</v>
      </c>
      <c r="E222" s="81">
        <f>IF(Fund_Returns!E222="","",(1+Fund_Returns!E222)/(1+Fund_Returns!$IB222))</f>
        <v>0.975414</v>
      </c>
      <c r="F222" s="81">
        <f>IF(Fund_Returns!F222="","",(1+Fund_Returns!F222)/(1+Fund_Returns!$IB222))</f>
        <v>0.96421469999999998</v>
      </c>
      <c r="G222" s="81" t="str">
        <f>IF(Fund_Returns!G222="","",(1+Fund_Returns!G222)/(1+Fund_Returns!$IB222))</f>
        <v/>
      </c>
      <c r="H222" s="81" t="str">
        <f>IF(Fund_Returns!H222="","",(1+Fund_Returns!H222)/(1+Fund_Returns!$IB222))</f>
        <v/>
      </c>
      <c r="I222" s="81" t="str">
        <f>IF(Fund_Returns!I222="","",(1+Fund_Returns!I222)/(1+Fund_Returns!$IB222))</f>
        <v/>
      </c>
      <c r="J222" s="81" t="str">
        <f>IF(Fund_Returns!J222="","",(1+Fund_Returns!J222)/(1+Fund_Returns!$IB222))</f>
        <v/>
      </c>
      <c r="K222" s="81" t="str">
        <f>IF(Fund_Returns!K222="","",(1+Fund_Returns!K222)/(1+Fund_Returns!$IB222))</f>
        <v/>
      </c>
      <c r="L222" s="81">
        <f>IF(Fund_Returns!L222="","",(1+Fund_Returns!L222)/(1+Fund_Returns!$IB222))</f>
        <v>0.9702248</v>
      </c>
      <c r="M222" s="81">
        <f>IF(Fund_Returns!M222="","",(1+Fund_Returns!M222)/(1+Fund_Returns!$IB222))</f>
        <v>0.95149039999999996</v>
      </c>
      <c r="N222" s="81">
        <f>IF(Fund_Returns!N222="","",(1+Fund_Returns!N222)/(1+Fund_Returns!$IB222))</f>
        <v>0.94938869999999997</v>
      </c>
      <c r="O222" s="81">
        <f>IF(Fund_Returns!O222="","",(1+Fund_Returns!O222)/(1+Fund_Returns!$IB222))</f>
        <v>0.96088600000000002</v>
      </c>
      <c r="P222" s="81" t="str">
        <f>IF(Fund_Returns!P222="","",(1+Fund_Returns!P222)/(1+Fund_Returns!$IB222))</f>
        <v/>
      </c>
      <c r="Q222" s="81">
        <f>IF(Fund_Returns!Q222="","",(1+Fund_Returns!Q222)/(1+Fund_Returns!$IB222))</f>
        <v>0.95738529999999999</v>
      </c>
      <c r="R222" s="81">
        <f>IF(Fund_Returns!R222="","",(1+Fund_Returns!R222)/(1+Fund_Returns!$IB222))</f>
        <v>0.95316809999999996</v>
      </c>
      <c r="S222" s="81">
        <f>IF(Fund_Returns!S222="","",(1+Fund_Returns!S222)/(1+Fund_Returns!$IB222))</f>
        <v>0.96523736790361936</v>
      </c>
    </row>
    <row r="223" spans="1:19" x14ac:dyDescent="0.25">
      <c r="A223" s="82">
        <v>43281</v>
      </c>
      <c r="B223" s="81" t="str">
        <f>IF(Fund_Returns!B223="","",(1+Fund_Returns!B223)/(1+Fund_Returns!$IB223))</f>
        <v/>
      </c>
      <c r="C223" s="81">
        <f>IF(Fund_Returns!C223="","",(1+Fund_Returns!C223)/(1+Fund_Returns!$IB223))</f>
        <v>1.0149923000000001</v>
      </c>
      <c r="D223" s="81">
        <f>IF(Fund_Returns!D223="","",(1+Fund_Returns!D223)/(1+Fund_Returns!$IB223))</f>
        <v>1.0178316999999999</v>
      </c>
      <c r="E223" s="81">
        <f>IF(Fund_Returns!E223="","",(1+Fund_Returns!E223)/(1+Fund_Returns!$IB223))</f>
        <v>1.0494882999999999</v>
      </c>
      <c r="F223" s="81">
        <f>IF(Fund_Returns!F223="","",(1+Fund_Returns!F223)/(1+Fund_Returns!$IB223))</f>
        <v>1.0264742</v>
      </c>
      <c r="G223" s="81" t="str">
        <f>IF(Fund_Returns!G223="","",(1+Fund_Returns!G223)/(1+Fund_Returns!$IB223))</f>
        <v/>
      </c>
      <c r="H223" s="81" t="str">
        <f>IF(Fund_Returns!H223="","",(1+Fund_Returns!H223)/(1+Fund_Returns!$IB223))</f>
        <v/>
      </c>
      <c r="I223" s="81" t="str">
        <f>IF(Fund_Returns!I223="","",(1+Fund_Returns!I223)/(1+Fund_Returns!$IB223))</f>
        <v/>
      </c>
      <c r="J223" s="81" t="str">
        <f>IF(Fund_Returns!J223="","",(1+Fund_Returns!J223)/(1+Fund_Returns!$IB223))</f>
        <v/>
      </c>
      <c r="K223" s="81" t="str">
        <f>IF(Fund_Returns!K223="","",(1+Fund_Returns!K223)/(1+Fund_Returns!$IB223))</f>
        <v/>
      </c>
      <c r="L223" s="81">
        <f>IF(Fund_Returns!L223="","",(1+Fund_Returns!L223)/(1+Fund_Returns!$IB223))</f>
        <v>1.0211602</v>
      </c>
      <c r="M223" s="81">
        <f>IF(Fund_Returns!M223="","",(1+Fund_Returns!M223)/(1+Fund_Returns!$IB223))</f>
        <v>1.0107055</v>
      </c>
      <c r="N223" s="81">
        <f>IF(Fund_Returns!N223="","",(1+Fund_Returns!N223)/(1+Fund_Returns!$IB223))</f>
        <v>1.0172858</v>
      </c>
      <c r="O223" s="81">
        <f>IF(Fund_Returns!O223="","",(1+Fund_Returns!O223)/(1+Fund_Returns!$IB223))</f>
        <v>1.02159</v>
      </c>
      <c r="P223" s="81" t="str">
        <f>IF(Fund_Returns!P223="","",(1+Fund_Returns!P223)/(1+Fund_Returns!$IB223))</f>
        <v/>
      </c>
      <c r="Q223" s="81">
        <f>IF(Fund_Returns!Q223="","",(1+Fund_Returns!Q223)/(1+Fund_Returns!$IB223))</f>
        <v>1.0229417999999999</v>
      </c>
      <c r="R223" s="81">
        <f>IF(Fund_Returns!R223="","",(1+Fund_Returns!R223)/(1+Fund_Returns!$IB223))</f>
        <v>1.0109870000000001</v>
      </c>
      <c r="S223" s="81">
        <f>IF(Fund_Returns!S223="","",(1+Fund_Returns!S223)/(1+Fund_Returns!$IB223))</f>
        <v>1.0278485494414606</v>
      </c>
    </row>
    <row r="224" spans="1:19" x14ac:dyDescent="0.25">
      <c r="A224" s="82">
        <v>43312</v>
      </c>
      <c r="B224" s="81" t="str">
        <f>IF(Fund_Returns!B224="","",(1+Fund_Returns!B224)/(1+Fund_Returns!$IB224))</f>
        <v/>
      </c>
      <c r="C224" s="81">
        <f>IF(Fund_Returns!C224="","",(1+Fund_Returns!C224)/(1+Fund_Returns!$IB224))</f>
        <v>0.98127339999999996</v>
      </c>
      <c r="D224" s="81">
        <f>IF(Fund_Returns!D224="","",(1+Fund_Returns!D224)/(1+Fund_Returns!$IB224))</f>
        <v>0.98791169999999995</v>
      </c>
      <c r="E224" s="81">
        <f>IF(Fund_Returns!E224="","",(1+Fund_Returns!E224)/(1+Fund_Returns!$IB224))</f>
        <v>0.99634769999999995</v>
      </c>
      <c r="F224" s="81">
        <f>IF(Fund_Returns!F224="","",(1+Fund_Returns!F224)/(1+Fund_Returns!$IB224))</f>
        <v>1.0053029</v>
      </c>
      <c r="G224" s="81" t="str">
        <f>IF(Fund_Returns!G224="","",(1+Fund_Returns!G224)/(1+Fund_Returns!$IB224))</f>
        <v/>
      </c>
      <c r="H224" s="81" t="str">
        <f>IF(Fund_Returns!H224="","",(1+Fund_Returns!H224)/(1+Fund_Returns!$IB224))</f>
        <v/>
      </c>
      <c r="I224" s="81" t="str">
        <f>IF(Fund_Returns!I224="","",(1+Fund_Returns!I224)/(1+Fund_Returns!$IB224))</f>
        <v/>
      </c>
      <c r="J224" s="81" t="str">
        <f>IF(Fund_Returns!J224="","",(1+Fund_Returns!J224)/(1+Fund_Returns!$IB224))</f>
        <v/>
      </c>
      <c r="K224" s="81" t="str">
        <f>IF(Fund_Returns!K224="","",(1+Fund_Returns!K224)/(1+Fund_Returns!$IB224))</f>
        <v/>
      </c>
      <c r="L224" s="81">
        <f>IF(Fund_Returns!L224="","",(1+Fund_Returns!L224)/(1+Fund_Returns!$IB224))</f>
        <v>1.0068421999999999</v>
      </c>
      <c r="M224" s="81">
        <f>IF(Fund_Returns!M224="","",(1+Fund_Returns!M224)/(1+Fund_Returns!$IB224))</f>
        <v>1.0128147000000001</v>
      </c>
      <c r="N224" s="81">
        <f>IF(Fund_Returns!N224="","",(1+Fund_Returns!N224)/(1+Fund_Returns!$IB224))</f>
        <v>1.0027398999999999</v>
      </c>
      <c r="O224" s="81">
        <f>IF(Fund_Returns!O224="","",(1+Fund_Returns!O224)/(1+Fund_Returns!$IB224))</f>
        <v>0.99777389999999999</v>
      </c>
      <c r="P224" s="81" t="str">
        <f>IF(Fund_Returns!P224="","",(1+Fund_Returns!P224)/(1+Fund_Returns!$IB224))</f>
        <v/>
      </c>
      <c r="Q224" s="81">
        <f>IF(Fund_Returns!Q224="","",(1+Fund_Returns!Q224)/(1+Fund_Returns!$IB224))</f>
        <v>1.0035947999999999</v>
      </c>
      <c r="R224" s="81">
        <f>IF(Fund_Returns!R224="","",(1+Fund_Returns!R224)/(1+Fund_Returns!$IB224))</f>
        <v>1.0007394999999999</v>
      </c>
      <c r="S224" s="81">
        <f>IF(Fund_Returns!S224="","",(1+Fund_Returns!S224)/(1+Fund_Returns!$IB224))</f>
        <v>0.99751578231998894</v>
      </c>
    </row>
    <row r="225" spans="1:19" x14ac:dyDescent="0.25">
      <c r="A225" s="82">
        <v>43343</v>
      </c>
      <c r="B225" s="81" t="str">
        <f>IF(Fund_Returns!B225="","",(1+Fund_Returns!B225)/(1+Fund_Returns!$IB225))</f>
        <v/>
      </c>
      <c r="C225" s="81">
        <f>IF(Fund_Returns!C225="","",(1+Fund_Returns!C225)/(1+Fund_Returns!$IB225))</f>
        <v>1.04786</v>
      </c>
      <c r="D225" s="81">
        <f>IF(Fund_Returns!D225="","",(1+Fund_Returns!D225)/(1+Fund_Returns!$IB225))</f>
        <v>1.0278418</v>
      </c>
      <c r="E225" s="81">
        <f>IF(Fund_Returns!E225="","",(1+Fund_Returns!E225)/(1+Fund_Returns!$IB225))</f>
        <v>1.0557335999999999</v>
      </c>
      <c r="F225" s="81">
        <f>IF(Fund_Returns!F225="","",(1+Fund_Returns!F225)/(1+Fund_Returns!$IB225))</f>
        <v>1.0164641999999999</v>
      </c>
      <c r="G225" s="81" t="str">
        <f>IF(Fund_Returns!G225="","",(1+Fund_Returns!G225)/(1+Fund_Returns!$IB225))</f>
        <v/>
      </c>
      <c r="H225" s="81" t="str">
        <f>IF(Fund_Returns!H225="","",(1+Fund_Returns!H225)/(1+Fund_Returns!$IB225))</f>
        <v/>
      </c>
      <c r="I225" s="81" t="str">
        <f>IF(Fund_Returns!I225="","",(1+Fund_Returns!I225)/(1+Fund_Returns!$IB225))</f>
        <v/>
      </c>
      <c r="J225" s="81" t="str">
        <f>IF(Fund_Returns!J225="","",(1+Fund_Returns!J225)/(1+Fund_Returns!$IB225))</f>
        <v/>
      </c>
      <c r="K225" s="81" t="str">
        <f>IF(Fund_Returns!K225="","",(1+Fund_Returns!K225)/(1+Fund_Returns!$IB225))</f>
        <v/>
      </c>
      <c r="L225" s="81">
        <f>IF(Fund_Returns!L225="","",(1+Fund_Returns!L225)/(1+Fund_Returns!$IB225))</f>
        <v>1.0261203999999999</v>
      </c>
      <c r="M225" s="81">
        <f>IF(Fund_Returns!M225="","",(1+Fund_Returns!M225)/(1+Fund_Returns!$IB225))</f>
        <v>1.0156114000000001</v>
      </c>
      <c r="N225" s="81">
        <f>IF(Fund_Returns!N225="","",(1+Fund_Returns!N225)/(1+Fund_Returns!$IB225))</f>
        <v>1.0239102</v>
      </c>
      <c r="O225" s="81">
        <f>IF(Fund_Returns!O225="","",(1+Fund_Returns!O225)/(1+Fund_Returns!$IB225))</f>
        <v>1.0271574000000001</v>
      </c>
      <c r="P225" s="81" t="str">
        <f>IF(Fund_Returns!P225="","",(1+Fund_Returns!P225)/(1+Fund_Returns!$IB225))</f>
        <v/>
      </c>
      <c r="Q225" s="81">
        <f>IF(Fund_Returns!Q225="","",(1+Fund_Returns!Q225)/(1+Fund_Returns!$IB225))</f>
        <v>1.0210638999999999</v>
      </c>
      <c r="R225" s="81">
        <f>IF(Fund_Returns!R225="","",(1+Fund_Returns!R225)/(1+Fund_Returns!$IB225))</f>
        <v>1.0174300000000001</v>
      </c>
      <c r="S225" s="81">
        <f>IF(Fund_Returns!S225="","",(1+Fund_Returns!S225)/(1+Fund_Returns!$IB225))</f>
        <v>1.0234099187377397</v>
      </c>
    </row>
    <row r="226" spans="1:19" x14ac:dyDescent="0.25">
      <c r="A226" s="82">
        <v>43373</v>
      </c>
      <c r="B226" s="81" t="str">
        <f>IF(Fund_Returns!B226="","",(1+Fund_Returns!B226)/(1+Fund_Returns!$IB226))</f>
        <v/>
      </c>
      <c r="C226" s="81">
        <f>IF(Fund_Returns!C226="","",(1+Fund_Returns!C226)/(1+Fund_Returns!$IB226))</f>
        <v>0.9620611</v>
      </c>
      <c r="D226" s="81">
        <f>IF(Fund_Returns!D226="","",(1+Fund_Returns!D226)/(1+Fund_Returns!$IB226))</f>
        <v>0.95082820000000001</v>
      </c>
      <c r="E226" s="81">
        <f>IF(Fund_Returns!E226="","",(1+Fund_Returns!E226)/(1+Fund_Returns!$IB226))</f>
        <v>0.94943350000000004</v>
      </c>
      <c r="F226" s="81">
        <f>IF(Fund_Returns!F226="","",(1+Fund_Returns!F226)/(1+Fund_Returns!$IB226))</f>
        <v>0.95086809999999999</v>
      </c>
      <c r="G226" s="81" t="str">
        <f>IF(Fund_Returns!G226="","",(1+Fund_Returns!G226)/(1+Fund_Returns!$IB226))</f>
        <v/>
      </c>
      <c r="H226" s="81" t="str">
        <f>IF(Fund_Returns!H226="","",(1+Fund_Returns!H226)/(1+Fund_Returns!$IB226))</f>
        <v/>
      </c>
      <c r="I226" s="81" t="str">
        <f>IF(Fund_Returns!I226="","",(1+Fund_Returns!I226)/(1+Fund_Returns!$IB226))</f>
        <v/>
      </c>
      <c r="J226" s="81" t="str">
        <f>IF(Fund_Returns!J226="","",(1+Fund_Returns!J226)/(1+Fund_Returns!$IB226))</f>
        <v/>
      </c>
      <c r="K226" s="81" t="str">
        <f>IF(Fund_Returns!K226="","",(1+Fund_Returns!K226)/(1+Fund_Returns!$IB226))</f>
        <v/>
      </c>
      <c r="L226" s="81">
        <f>IF(Fund_Returns!L226="","",(1+Fund_Returns!L226)/(1+Fund_Returns!$IB226))</f>
        <v>0.95670650000000002</v>
      </c>
      <c r="M226" s="81">
        <f>IF(Fund_Returns!M226="","",(1+Fund_Returns!M226)/(1+Fund_Returns!$IB226))</f>
        <v>0.96011959999999996</v>
      </c>
      <c r="N226" s="81">
        <f>IF(Fund_Returns!N226="","",(1+Fund_Returns!N226)/(1+Fund_Returns!$IB226))</f>
        <v>0.95882920000000005</v>
      </c>
      <c r="O226" s="81">
        <f>IF(Fund_Returns!O226="","",(1+Fund_Returns!O226)/(1+Fund_Returns!$IB226))</f>
        <v>0.95378560000000001</v>
      </c>
      <c r="P226" s="81" t="str">
        <f>IF(Fund_Returns!P226="","",(1+Fund_Returns!P226)/(1+Fund_Returns!$IB226))</f>
        <v/>
      </c>
      <c r="Q226" s="81">
        <f>IF(Fund_Returns!Q226="","",(1+Fund_Returns!Q226)/(1+Fund_Returns!$IB226))</f>
        <v>0.94638460000000002</v>
      </c>
      <c r="R226" s="81">
        <f>IF(Fund_Returns!R226="","",(1+Fund_Returns!R226)/(1+Fund_Returns!$IB226))</f>
        <v>0.96856350000000002</v>
      </c>
      <c r="S226" s="81">
        <f>IF(Fund_Returns!S226="","",(1+Fund_Returns!S226)/(1+Fund_Returns!$IB226))</f>
        <v>0.958276331386546</v>
      </c>
    </row>
    <row r="227" spans="1:19" x14ac:dyDescent="0.25">
      <c r="A227" s="82">
        <v>43404</v>
      </c>
      <c r="B227" s="81" t="str">
        <f>IF(Fund_Returns!B227="","",(1+Fund_Returns!B227)/(1+Fund_Returns!$IB227))</f>
        <v/>
      </c>
      <c r="C227" s="81">
        <f>IF(Fund_Returns!C227="","",(1+Fund_Returns!C227)/(1+Fund_Returns!$IB227))</f>
        <v>0.96158589999999999</v>
      </c>
      <c r="D227" s="81">
        <f>IF(Fund_Returns!D227="","",(1+Fund_Returns!D227)/(1+Fund_Returns!$IB227))</f>
        <v>0.96107779999999998</v>
      </c>
      <c r="E227" s="81">
        <f>IF(Fund_Returns!E227="","",(1+Fund_Returns!E227)/(1+Fund_Returns!$IB227))</f>
        <v>0.96180430000000006</v>
      </c>
      <c r="F227" s="81">
        <f>IF(Fund_Returns!F227="","",(1+Fund_Returns!F227)/(1+Fund_Returns!$IB227))</f>
        <v>0.94196089999999999</v>
      </c>
      <c r="G227" s="81" t="str">
        <f>IF(Fund_Returns!G227="","",(1+Fund_Returns!G227)/(1+Fund_Returns!$IB227))</f>
        <v/>
      </c>
      <c r="H227" s="81" t="str">
        <f>IF(Fund_Returns!H227="","",(1+Fund_Returns!H227)/(1+Fund_Returns!$IB227))</f>
        <v/>
      </c>
      <c r="I227" s="81" t="str">
        <f>IF(Fund_Returns!I227="","",(1+Fund_Returns!I227)/(1+Fund_Returns!$IB227))</f>
        <v/>
      </c>
      <c r="J227" s="81" t="str">
        <f>IF(Fund_Returns!J227="","",(1+Fund_Returns!J227)/(1+Fund_Returns!$IB227))</f>
        <v/>
      </c>
      <c r="K227" s="81" t="str">
        <f>IF(Fund_Returns!K227="","",(1+Fund_Returns!K227)/(1+Fund_Returns!$IB227))</f>
        <v/>
      </c>
      <c r="L227" s="81">
        <f>IF(Fund_Returns!L227="","",(1+Fund_Returns!L227)/(1+Fund_Returns!$IB227))</f>
        <v>0.94402430000000004</v>
      </c>
      <c r="M227" s="81">
        <f>IF(Fund_Returns!M227="","",(1+Fund_Returns!M227)/(1+Fund_Returns!$IB227))</f>
        <v>0.9462777</v>
      </c>
      <c r="N227" s="81">
        <f>IF(Fund_Returns!N227="","",(1+Fund_Returns!N227)/(1+Fund_Returns!$IB227))</f>
        <v>0.96215200000000001</v>
      </c>
      <c r="O227" s="81">
        <f>IF(Fund_Returns!O227="","",(1+Fund_Returns!O227)/(1+Fund_Returns!$IB227))</f>
        <v>0.93871709999999997</v>
      </c>
      <c r="P227" s="81" t="str">
        <f>IF(Fund_Returns!P227="","",(1+Fund_Returns!P227)/(1+Fund_Returns!$IB227))</f>
        <v/>
      </c>
      <c r="Q227" s="81">
        <f>IF(Fund_Returns!Q227="","",(1+Fund_Returns!Q227)/(1+Fund_Returns!$IB227))</f>
        <v>0.95391420000000005</v>
      </c>
      <c r="R227" s="81">
        <f>IF(Fund_Returns!R227="","",(1+Fund_Returns!R227)/(1+Fund_Returns!$IB227))</f>
        <v>0.97750210000000004</v>
      </c>
      <c r="S227" s="81">
        <f>IF(Fund_Returns!S227="","",(1+Fund_Returns!S227)/(1+Fund_Returns!$IB227))</f>
        <v>0.94236430951297101</v>
      </c>
    </row>
    <row r="228" spans="1:19" x14ac:dyDescent="0.25">
      <c r="A228" s="82">
        <v>43434</v>
      </c>
      <c r="B228" s="81" t="str">
        <f>IF(Fund_Returns!B228="","",(1+Fund_Returns!B228)/(1+Fund_Returns!$IB228))</f>
        <v/>
      </c>
      <c r="C228" s="81">
        <f>IF(Fund_Returns!C228="","",(1+Fund_Returns!C228)/(1+Fund_Returns!$IB228))</f>
        <v>0.99389490000000003</v>
      </c>
      <c r="D228" s="81">
        <f>IF(Fund_Returns!D228="","",(1+Fund_Returns!D228)/(1+Fund_Returns!$IB228))</f>
        <v>0.99943360000000003</v>
      </c>
      <c r="E228" s="81">
        <f>IF(Fund_Returns!E228="","",(1+Fund_Returns!E228)/(1+Fund_Returns!$IB228))</f>
        <v>0.94509500000000002</v>
      </c>
      <c r="F228" s="81">
        <f>IF(Fund_Returns!F228="","",(1+Fund_Returns!F228)/(1+Fund_Returns!$IB228))</f>
        <v>0.97382250000000004</v>
      </c>
      <c r="G228" s="81" t="str">
        <f>IF(Fund_Returns!G228="","",(1+Fund_Returns!G228)/(1+Fund_Returns!$IB228))</f>
        <v/>
      </c>
      <c r="H228" s="81" t="str">
        <f>IF(Fund_Returns!H228="","",(1+Fund_Returns!H228)/(1+Fund_Returns!$IB228))</f>
        <v/>
      </c>
      <c r="I228" s="81" t="str">
        <f>IF(Fund_Returns!I228="","",(1+Fund_Returns!I228)/(1+Fund_Returns!$IB228))</f>
        <v/>
      </c>
      <c r="J228" s="81" t="str">
        <f>IF(Fund_Returns!J228="","",(1+Fund_Returns!J228)/(1+Fund_Returns!$IB228))</f>
        <v/>
      </c>
      <c r="K228" s="81" t="str">
        <f>IF(Fund_Returns!K228="","",(1+Fund_Returns!K228)/(1+Fund_Returns!$IB228))</f>
        <v/>
      </c>
      <c r="L228" s="81">
        <f>IF(Fund_Returns!L228="","",(1+Fund_Returns!L228)/(1+Fund_Returns!$IB228))</f>
        <v>0.97506429999999999</v>
      </c>
      <c r="M228" s="81">
        <f>IF(Fund_Returns!M228="","",(1+Fund_Returns!M228)/(1+Fund_Returns!$IB228))</f>
        <v>0.98768679999999998</v>
      </c>
      <c r="N228" s="81">
        <f>IF(Fund_Returns!N228="","",(1+Fund_Returns!N228)/(1+Fund_Returns!$IB228))</f>
        <v>0.9659721</v>
      </c>
      <c r="O228" s="81">
        <f>IF(Fund_Returns!O228="","",(1+Fund_Returns!O228)/(1+Fund_Returns!$IB228))</f>
        <v>0.98852960000000001</v>
      </c>
      <c r="P228" s="81" t="str">
        <f>IF(Fund_Returns!P228="","",(1+Fund_Returns!P228)/(1+Fund_Returns!$IB228))</f>
        <v/>
      </c>
      <c r="Q228" s="81">
        <f>IF(Fund_Returns!Q228="","",(1+Fund_Returns!Q228)/(1+Fund_Returns!$IB228))</f>
        <v>0.99257629999999997</v>
      </c>
      <c r="R228" s="81">
        <f>IF(Fund_Returns!R228="","",(1+Fund_Returns!R228)/(1+Fund_Returns!$IB228))</f>
        <v>0.97246359999999998</v>
      </c>
      <c r="S228" s="81">
        <f>IF(Fund_Returns!S228="","",(1+Fund_Returns!S228)/(1+Fund_Returns!$IB228))</f>
        <v>0.96825276984698438</v>
      </c>
    </row>
    <row r="229" spans="1:19" x14ac:dyDescent="0.25">
      <c r="A229" s="82">
        <v>43465</v>
      </c>
      <c r="B229" s="81" t="str">
        <f>IF(Fund_Returns!B229="","",(1+Fund_Returns!B229)/(1+Fund_Returns!$IB229))</f>
        <v/>
      </c>
      <c r="C229" s="81">
        <f>IF(Fund_Returns!C229="","",(1+Fund_Returns!C229)/(1+Fund_Returns!$IB229))</f>
        <v>1.0122852</v>
      </c>
      <c r="D229" s="81">
        <f>IF(Fund_Returns!D229="","",(1+Fund_Returns!D229)/(1+Fund_Returns!$IB229))</f>
        <v>0.99612730000000005</v>
      </c>
      <c r="E229" s="81">
        <f>IF(Fund_Returns!E229="","",(1+Fund_Returns!E229)/(1+Fund_Returns!$IB229))</f>
        <v>1.0135970999999999</v>
      </c>
      <c r="F229" s="81">
        <f>IF(Fund_Returns!F229="","",(1+Fund_Returns!F229)/(1+Fund_Returns!$IB229))</f>
        <v>1.0225839000000001</v>
      </c>
      <c r="G229" s="81" t="str">
        <f>IF(Fund_Returns!G229="","",(1+Fund_Returns!G229)/(1+Fund_Returns!$IB229))</f>
        <v/>
      </c>
      <c r="H229" s="81" t="str">
        <f>IF(Fund_Returns!H229="","",(1+Fund_Returns!H229)/(1+Fund_Returns!$IB229))</f>
        <v/>
      </c>
      <c r="I229" s="81" t="str">
        <f>IF(Fund_Returns!I229="","",(1+Fund_Returns!I229)/(1+Fund_Returns!$IB229))</f>
        <v/>
      </c>
      <c r="J229" s="81" t="str">
        <f>IF(Fund_Returns!J229="","",(1+Fund_Returns!J229)/(1+Fund_Returns!$IB229))</f>
        <v/>
      </c>
      <c r="K229" s="81" t="str">
        <f>IF(Fund_Returns!K229="","",(1+Fund_Returns!K229)/(1+Fund_Returns!$IB229))</f>
        <v/>
      </c>
      <c r="L229" s="81">
        <f>IF(Fund_Returns!L229="","",(1+Fund_Returns!L229)/(1+Fund_Returns!$IB229))</f>
        <v>1.0352522</v>
      </c>
      <c r="M229" s="81">
        <f>IF(Fund_Returns!M229="","",(1+Fund_Returns!M229)/(1+Fund_Returns!$IB229))</f>
        <v>1.0193186000000001</v>
      </c>
      <c r="N229" s="81">
        <f>IF(Fund_Returns!N229="","",(1+Fund_Returns!N229)/(1+Fund_Returns!$IB229))</f>
        <v>1.0218712000000001</v>
      </c>
      <c r="O229" s="81">
        <f>IF(Fund_Returns!O229="","",(1+Fund_Returns!O229)/(1+Fund_Returns!$IB229))</f>
        <v>1.0196272</v>
      </c>
      <c r="P229" s="81" t="str">
        <f>IF(Fund_Returns!P229="","",(1+Fund_Returns!P229)/(1+Fund_Returns!$IB229))</f>
        <v/>
      </c>
      <c r="Q229" s="81">
        <f>IF(Fund_Returns!Q229="","",(1+Fund_Returns!Q229)/(1+Fund_Returns!$IB229))</f>
        <v>1.0203342</v>
      </c>
      <c r="R229" s="81">
        <f>IF(Fund_Returns!R229="","",(1+Fund_Returns!R229)/(1+Fund_Returns!$IB229))</f>
        <v>1.0238825</v>
      </c>
      <c r="S229" s="81">
        <f>IF(Fund_Returns!S229="","",(1+Fund_Returns!S229)/(1+Fund_Returns!$IB229))</f>
        <v>1.0425097604707465</v>
      </c>
    </row>
    <row r="230" spans="1:19" x14ac:dyDescent="0.25">
      <c r="A230" s="82">
        <v>43496</v>
      </c>
      <c r="B230" s="81" t="str">
        <f>IF(Fund_Returns!B230="","",(1+Fund_Returns!B230)/(1+Fund_Returns!$IB230))</f>
        <v/>
      </c>
      <c r="C230" s="81">
        <f>IF(Fund_Returns!C230="","",(1+Fund_Returns!C230)/(1+Fund_Returns!$IB230))</f>
        <v>0.99529500000000004</v>
      </c>
      <c r="D230" s="81">
        <f>IF(Fund_Returns!D230="","",(1+Fund_Returns!D230)/(1+Fund_Returns!$IB230))</f>
        <v>1.0091030000000001</v>
      </c>
      <c r="E230" s="81">
        <f>IF(Fund_Returns!E230="","",(1+Fund_Returns!E230)/(1+Fund_Returns!$IB230))</f>
        <v>1.0248652</v>
      </c>
      <c r="F230" s="81">
        <f>IF(Fund_Returns!F230="","",(1+Fund_Returns!F230)/(1+Fund_Returns!$IB230))</f>
        <v>1.0458691</v>
      </c>
      <c r="G230" s="81" t="str">
        <f>IF(Fund_Returns!G230="","",(1+Fund_Returns!G230)/(1+Fund_Returns!$IB230))</f>
        <v/>
      </c>
      <c r="H230" s="81" t="str">
        <f>IF(Fund_Returns!H230="","",(1+Fund_Returns!H230)/(1+Fund_Returns!$IB230))</f>
        <v/>
      </c>
      <c r="I230" s="81" t="str">
        <f>IF(Fund_Returns!I230="","",(1+Fund_Returns!I230)/(1+Fund_Returns!$IB230))</f>
        <v/>
      </c>
      <c r="J230" s="81" t="str">
        <f>IF(Fund_Returns!J230="","",(1+Fund_Returns!J230)/(1+Fund_Returns!$IB230))</f>
        <v/>
      </c>
      <c r="K230" s="81" t="str">
        <f>IF(Fund_Returns!K230="","",(1+Fund_Returns!K230)/(1+Fund_Returns!$IB230))</f>
        <v/>
      </c>
      <c r="L230" s="81">
        <f>IF(Fund_Returns!L230="","",(1+Fund_Returns!L230)/(1+Fund_Returns!$IB230))</f>
        <v>1.0370858000000001</v>
      </c>
      <c r="M230" s="81">
        <f>IF(Fund_Returns!M230="","",(1+Fund_Returns!M230)/(1+Fund_Returns!$IB230))</f>
        <v>1.0332918</v>
      </c>
      <c r="N230" s="81">
        <f>IF(Fund_Returns!N230="","",(1+Fund_Returns!N230)/(1+Fund_Returns!$IB230))</f>
        <v>1.0237541999999999</v>
      </c>
      <c r="O230" s="81">
        <f>IF(Fund_Returns!O230="","",(1+Fund_Returns!O230)/(1+Fund_Returns!$IB230))</f>
        <v>1.0392014000000001</v>
      </c>
      <c r="P230" s="81" t="str">
        <f>IF(Fund_Returns!P230="","",(1+Fund_Returns!P230)/(1+Fund_Returns!$IB230))</f>
        <v/>
      </c>
      <c r="Q230" s="81">
        <f>IF(Fund_Returns!Q230="","",(1+Fund_Returns!Q230)/(1+Fund_Returns!$IB230))</f>
        <v>1.038999</v>
      </c>
      <c r="R230" s="81">
        <f>IF(Fund_Returns!R230="","",(1+Fund_Returns!R230)/(1+Fund_Returns!$IB230))</f>
        <v>1.0204161</v>
      </c>
      <c r="S230" s="81">
        <f>IF(Fund_Returns!S230="","",(1+Fund_Returns!S230)/(1+Fund_Returns!$IB230))</f>
        <v>1.0280560986838845</v>
      </c>
    </row>
    <row r="231" spans="1:19" x14ac:dyDescent="0.25">
      <c r="A231" s="82">
        <v>43524</v>
      </c>
      <c r="B231" s="81" t="str">
        <f>IF(Fund_Returns!B231="","",(1+Fund_Returns!B231)/(1+Fund_Returns!$IB231))</f>
        <v/>
      </c>
      <c r="C231" s="81">
        <f>IF(Fund_Returns!C231="","",(1+Fund_Returns!C231)/(1+Fund_Returns!$IB231))</f>
        <v>1.0113099000000001</v>
      </c>
      <c r="D231" s="81">
        <f>IF(Fund_Returns!D231="","",(1+Fund_Returns!D231)/(1+Fund_Returns!$IB231))</f>
        <v>1.0190754</v>
      </c>
      <c r="E231" s="81">
        <f>IF(Fund_Returns!E231="","",(1+Fund_Returns!E231)/(1+Fund_Returns!$IB231))</f>
        <v>1.0450170999999999</v>
      </c>
      <c r="F231" s="81">
        <f>IF(Fund_Returns!F231="","",(1+Fund_Returns!F231)/(1+Fund_Returns!$IB231))</f>
        <v>1.0237668</v>
      </c>
      <c r="G231" s="81" t="str">
        <f>IF(Fund_Returns!G231="","",(1+Fund_Returns!G231)/(1+Fund_Returns!$IB231))</f>
        <v/>
      </c>
      <c r="H231" s="81" t="str">
        <f>IF(Fund_Returns!H231="","",(1+Fund_Returns!H231)/(1+Fund_Returns!$IB231))</f>
        <v/>
      </c>
      <c r="I231" s="81" t="str">
        <f>IF(Fund_Returns!I231="","",(1+Fund_Returns!I231)/(1+Fund_Returns!$IB231))</f>
        <v/>
      </c>
      <c r="J231" s="81" t="str">
        <f>IF(Fund_Returns!J231="","",(1+Fund_Returns!J231)/(1+Fund_Returns!$IB231))</f>
        <v/>
      </c>
      <c r="K231" s="81" t="str">
        <f>IF(Fund_Returns!K231="","",(1+Fund_Returns!K231)/(1+Fund_Returns!$IB231))</f>
        <v/>
      </c>
      <c r="L231" s="81">
        <f>IF(Fund_Returns!L231="","",(1+Fund_Returns!L231)/(1+Fund_Returns!$IB231))</f>
        <v>1.0431136000000001</v>
      </c>
      <c r="M231" s="81">
        <f>IF(Fund_Returns!M231="","",(1+Fund_Returns!M231)/(1+Fund_Returns!$IB231))</f>
        <v>1.022821</v>
      </c>
      <c r="N231" s="81">
        <f>IF(Fund_Returns!N231="","",(1+Fund_Returns!N231)/(1+Fund_Returns!$IB231))</f>
        <v>1.0352208000000001</v>
      </c>
      <c r="O231" s="81">
        <f>IF(Fund_Returns!O231="","",(1+Fund_Returns!O231)/(1+Fund_Returns!$IB231))</f>
        <v>1.0159480000000001</v>
      </c>
      <c r="P231" s="81">
        <f>IF(Fund_Returns!P231="","",(1+Fund_Returns!P231)/(1+Fund_Returns!$IB231))</f>
        <v>1.0199024999999999</v>
      </c>
      <c r="Q231" s="81">
        <f>IF(Fund_Returns!Q231="","",(1+Fund_Returns!Q231)/(1+Fund_Returns!$IB231))</f>
        <v>1.0066691999999999</v>
      </c>
      <c r="R231" s="81">
        <f>IF(Fund_Returns!R231="","",(1+Fund_Returns!R231)/(1+Fund_Returns!$IB231))</f>
        <v>1.0489664999999999</v>
      </c>
      <c r="S231" s="81">
        <f>IF(Fund_Returns!S231="","",(1+Fund_Returns!S231)/(1+Fund_Returns!$IB231))</f>
        <v>1.0341150261418379</v>
      </c>
    </row>
    <row r="232" spans="1:19" x14ac:dyDescent="0.25">
      <c r="A232" s="82">
        <v>43555</v>
      </c>
      <c r="B232" s="81" t="str">
        <f>IF(Fund_Returns!B232="","",(1+Fund_Returns!B232)/(1+Fund_Returns!$IB232))</f>
        <v/>
      </c>
      <c r="C232" s="81">
        <f>IF(Fund_Returns!C232="","",(1+Fund_Returns!C232)/(1+Fund_Returns!$IB232))</f>
        <v>1.0066838</v>
      </c>
      <c r="D232" s="81" t="str">
        <f>IF(Fund_Returns!D232="","",(1+Fund_Returns!D232)/(1+Fund_Returns!$IB232))</f>
        <v/>
      </c>
      <c r="E232" s="81">
        <f>IF(Fund_Returns!E232="","",(1+Fund_Returns!E232)/(1+Fund_Returns!$IB232))</f>
        <v>1.0186792</v>
      </c>
      <c r="F232" s="81">
        <f>IF(Fund_Returns!F232="","",(1+Fund_Returns!F232)/(1+Fund_Returns!$IB232))</f>
        <v>1.0106282</v>
      </c>
      <c r="G232" s="81" t="str">
        <f>IF(Fund_Returns!G232="","",(1+Fund_Returns!G232)/(1+Fund_Returns!$IB232))</f>
        <v/>
      </c>
      <c r="H232" s="81" t="str">
        <f>IF(Fund_Returns!H232="","",(1+Fund_Returns!H232)/(1+Fund_Returns!$IB232))</f>
        <v/>
      </c>
      <c r="I232" s="81" t="str">
        <f>IF(Fund_Returns!I232="","",(1+Fund_Returns!I232)/(1+Fund_Returns!$IB232))</f>
        <v/>
      </c>
      <c r="J232" s="81" t="str">
        <f>IF(Fund_Returns!J232="","",(1+Fund_Returns!J232)/(1+Fund_Returns!$IB232))</f>
        <v/>
      </c>
      <c r="K232" s="81" t="str">
        <f>IF(Fund_Returns!K232="","",(1+Fund_Returns!K232)/(1+Fund_Returns!$IB232))</f>
        <v/>
      </c>
      <c r="L232" s="81">
        <f>IF(Fund_Returns!L232="","",(1+Fund_Returns!L232)/(1+Fund_Returns!$IB232))</f>
        <v>1.0259191999999999</v>
      </c>
      <c r="M232" s="81">
        <f>IF(Fund_Returns!M232="","",(1+Fund_Returns!M232)/(1+Fund_Returns!$IB232))</f>
        <v>1.0100358</v>
      </c>
      <c r="N232" s="81">
        <f>IF(Fund_Returns!N232="","",(1+Fund_Returns!N232)/(1+Fund_Returns!$IB232))</f>
        <v>1.0163028000000001</v>
      </c>
      <c r="O232" s="81">
        <f>IF(Fund_Returns!O232="","",(1+Fund_Returns!O232)/(1+Fund_Returns!$IB232))</f>
        <v>1.0209302</v>
      </c>
      <c r="P232" s="81">
        <f>IF(Fund_Returns!P232="","",(1+Fund_Returns!P232)/(1+Fund_Returns!$IB232))</f>
        <v>1.0070250999999999</v>
      </c>
      <c r="Q232" s="81">
        <f>IF(Fund_Returns!Q232="","",(1+Fund_Returns!Q232)/(1+Fund_Returns!$IB232))</f>
        <v>1.0075558</v>
      </c>
      <c r="R232" s="81">
        <f>IF(Fund_Returns!R232="","",(1+Fund_Returns!R232)/(1+Fund_Returns!$IB232))</f>
        <v>1.011441</v>
      </c>
      <c r="S232" s="81">
        <f>IF(Fund_Returns!S232="","",(1+Fund_Returns!S232)/(1+Fund_Returns!$IB232))</f>
        <v>1.0156300951628985</v>
      </c>
    </row>
    <row r="233" spans="1:19" x14ac:dyDescent="0.25">
      <c r="A233" s="82">
        <v>43585</v>
      </c>
      <c r="B233" s="81" t="str">
        <f>IF(Fund_Returns!B233="","",(1+Fund_Returns!B233)/(1+Fund_Returns!$IB233))</f>
        <v/>
      </c>
      <c r="C233" s="81">
        <f>IF(Fund_Returns!C233="","",(1+Fund_Returns!C233)/(1+Fund_Returns!$IB233))</f>
        <v>1.0392136000000001</v>
      </c>
      <c r="D233" s="81" t="str">
        <f>IF(Fund_Returns!D233="","",(1+Fund_Returns!D233)/(1+Fund_Returns!$IB233))</f>
        <v/>
      </c>
      <c r="E233" s="81">
        <f>IF(Fund_Returns!E233="","",(1+Fund_Returns!E233)/(1+Fund_Returns!$IB233))</f>
        <v>1.0292250999999999</v>
      </c>
      <c r="F233" s="81">
        <f>IF(Fund_Returns!F233="","",(1+Fund_Returns!F233)/(1+Fund_Returns!$IB233))</f>
        <v>1.0468006999999999</v>
      </c>
      <c r="G233" s="81" t="str">
        <f>IF(Fund_Returns!G233="","",(1+Fund_Returns!G233)/(1+Fund_Returns!$IB233))</f>
        <v/>
      </c>
      <c r="H233" s="81" t="str">
        <f>IF(Fund_Returns!H233="","",(1+Fund_Returns!H233)/(1+Fund_Returns!$IB233))</f>
        <v/>
      </c>
      <c r="I233" s="81" t="str">
        <f>IF(Fund_Returns!I233="","",(1+Fund_Returns!I233)/(1+Fund_Returns!$IB233))</f>
        <v/>
      </c>
      <c r="J233" s="81" t="str">
        <f>IF(Fund_Returns!J233="","",(1+Fund_Returns!J233)/(1+Fund_Returns!$IB233))</f>
        <v/>
      </c>
      <c r="K233" s="81" t="str">
        <f>IF(Fund_Returns!K233="","",(1+Fund_Returns!K233)/(1+Fund_Returns!$IB233))</f>
        <v/>
      </c>
      <c r="L233" s="81">
        <f>IF(Fund_Returns!L233="","",(1+Fund_Returns!L233)/(1+Fund_Returns!$IB233))</f>
        <v>1.0332809000000001</v>
      </c>
      <c r="M233" s="81">
        <f>IF(Fund_Returns!M233="","",(1+Fund_Returns!M233)/(1+Fund_Returns!$IB233))</f>
        <v>1.047995</v>
      </c>
      <c r="N233" s="81">
        <f>IF(Fund_Returns!N233="","",(1+Fund_Returns!N233)/(1+Fund_Returns!$IB233))</f>
        <v>1.0384336999999999</v>
      </c>
      <c r="O233" s="81">
        <f>IF(Fund_Returns!O233="","",(1+Fund_Returns!O233)/(1+Fund_Returns!$IB233))</f>
        <v>1.0571754</v>
      </c>
      <c r="P233" s="81">
        <f>IF(Fund_Returns!P233="","",(1+Fund_Returns!P233)/(1+Fund_Returns!$IB233))</f>
        <v>1.0427656999999999</v>
      </c>
      <c r="Q233" s="81">
        <f>IF(Fund_Returns!Q233="","",(1+Fund_Returns!Q233)/(1+Fund_Returns!$IB233))</f>
        <v>1.0516213999999999</v>
      </c>
      <c r="R233" s="81">
        <f>IF(Fund_Returns!R233="","",(1+Fund_Returns!R233)/(1+Fund_Returns!$IB233))</f>
        <v>1.0260705999999999</v>
      </c>
      <c r="S233" s="81">
        <f>IF(Fund_Returns!S233="","",(1+Fund_Returns!S233)/(1+Fund_Returns!$IB233))</f>
        <v>1.0422500173582612</v>
      </c>
    </row>
    <row r="234" spans="1:19" x14ac:dyDescent="0.25">
      <c r="A234" s="82">
        <v>43616</v>
      </c>
      <c r="B234" s="81" t="str">
        <f>IF(Fund_Returns!B234="","",(1+Fund_Returns!B234)/(1+Fund_Returns!$IB234))</f>
        <v/>
      </c>
      <c r="C234" s="81">
        <f>IF(Fund_Returns!C234="","",(1+Fund_Returns!C234)/(1+Fund_Returns!$IB234))</f>
        <v>0.95325440000000006</v>
      </c>
      <c r="D234" s="81" t="str">
        <f>IF(Fund_Returns!D234="","",(1+Fund_Returns!D234)/(1+Fund_Returns!$IB234))</f>
        <v/>
      </c>
      <c r="E234" s="81">
        <f>IF(Fund_Returns!E234="","",(1+Fund_Returns!E234)/(1+Fund_Returns!$IB234))</f>
        <v>0.95028970000000001</v>
      </c>
      <c r="F234" s="81">
        <f>IF(Fund_Returns!F234="","",(1+Fund_Returns!F234)/(1+Fund_Returns!$IB234))</f>
        <v>0.93935290000000005</v>
      </c>
      <c r="G234" s="81" t="str">
        <f>IF(Fund_Returns!G234="","",(1+Fund_Returns!G234)/(1+Fund_Returns!$IB234))</f>
        <v/>
      </c>
      <c r="H234" s="81" t="str">
        <f>IF(Fund_Returns!H234="","",(1+Fund_Returns!H234)/(1+Fund_Returns!$IB234))</f>
        <v/>
      </c>
      <c r="I234" s="81" t="str">
        <f>IF(Fund_Returns!I234="","",(1+Fund_Returns!I234)/(1+Fund_Returns!$IB234))</f>
        <v/>
      </c>
      <c r="J234" s="81" t="str">
        <f>IF(Fund_Returns!J234="","",(1+Fund_Returns!J234)/(1+Fund_Returns!$IB234))</f>
        <v/>
      </c>
      <c r="K234" s="81" t="str">
        <f>IF(Fund_Returns!K234="","",(1+Fund_Returns!K234)/(1+Fund_Returns!$IB234))</f>
        <v/>
      </c>
      <c r="L234" s="81">
        <f>IF(Fund_Returns!L234="","",(1+Fund_Returns!L234)/(1+Fund_Returns!$IB234))</f>
        <v>0.94461490000000004</v>
      </c>
      <c r="M234" s="81">
        <f>IF(Fund_Returns!M234="","",(1+Fund_Returns!M234)/(1+Fund_Returns!$IB234))</f>
        <v>0.94209770000000004</v>
      </c>
      <c r="N234" s="81">
        <f>IF(Fund_Returns!N234="","",(1+Fund_Returns!N234)/(1+Fund_Returns!$IB234))</f>
        <v>0.94677869999999997</v>
      </c>
      <c r="O234" s="81">
        <f>IF(Fund_Returns!O234="","",(1+Fund_Returns!O234)/(1+Fund_Returns!$IB234))</f>
        <v>0.93665160000000003</v>
      </c>
      <c r="P234" s="81">
        <f>IF(Fund_Returns!P234="","",(1+Fund_Returns!P234)/(1+Fund_Returns!$IB234))</f>
        <v>0.94963019999999998</v>
      </c>
      <c r="Q234" s="81">
        <f>IF(Fund_Returns!Q234="","",(1+Fund_Returns!Q234)/(1+Fund_Returns!$IB234))</f>
        <v>0.94416350000000004</v>
      </c>
      <c r="R234" s="81">
        <f>IF(Fund_Returns!R234="","",(1+Fund_Returns!R234)/(1+Fund_Returns!$IB234))</f>
        <v>0.94460310000000003</v>
      </c>
      <c r="S234" s="81">
        <f>IF(Fund_Returns!S234="","",(1+Fund_Returns!S234)/(1+Fund_Returns!$IB234))</f>
        <v>0.95157732937198991</v>
      </c>
    </row>
    <row r="235" spans="1:19" x14ac:dyDescent="0.25">
      <c r="A235" s="82">
        <v>43646</v>
      </c>
      <c r="B235" s="81" t="str">
        <f>IF(Fund_Returns!B235="","",(1+Fund_Returns!B235)/(1+Fund_Returns!$IB235))</f>
        <v/>
      </c>
      <c r="C235" s="81">
        <f>IF(Fund_Returns!C235="","",(1+Fund_Returns!C235)/(1+Fund_Returns!$IB235))</f>
        <v>1.0311695999999999</v>
      </c>
      <c r="D235" s="81" t="str">
        <f>IF(Fund_Returns!D235="","",(1+Fund_Returns!D235)/(1+Fund_Returns!$IB235))</f>
        <v/>
      </c>
      <c r="E235" s="81">
        <f>IF(Fund_Returns!E235="","",(1+Fund_Returns!E235)/(1+Fund_Returns!$IB235))</f>
        <v>1.0178813</v>
      </c>
      <c r="F235" s="81">
        <f>IF(Fund_Returns!F235="","",(1+Fund_Returns!F235)/(1+Fund_Returns!$IB235))</f>
        <v>1.0322389000000001</v>
      </c>
      <c r="G235" s="81" t="str">
        <f>IF(Fund_Returns!G235="","",(1+Fund_Returns!G235)/(1+Fund_Returns!$IB235))</f>
        <v/>
      </c>
      <c r="H235" s="81" t="str">
        <f>IF(Fund_Returns!H235="","",(1+Fund_Returns!H235)/(1+Fund_Returns!$IB235))</f>
        <v/>
      </c>
      <c r="I235" s="81" t="str">
        <f>IF(Fund_Returns!I235="","",(1+Fund_Returns!I235)/(1+Fund_Returns!$IB235))</f>
        <v/>
      </c>
      <c r="J235" s="81" t="str">
        <f>IF(Fund_Returns!J235="","",(1+Fund_Returns!J235)/(1+Fund_Returns!$IB235))</f>
        <v/>
      </c>
      <c r="K235" s="81" t="str">
        <f>IF(Fund_Returns!K235="","",(1+Fund_Returns!K235)/(1+Fund_Returns!$IB235))</f>
        <v/>
      </c>
      <c r="L235" s="81">
        <f>IF(Fund_Returns!L235="","",(1+Fund_Returns!L235)/(1+Fund_Returns!$IB235))</f>
        <v>1.0413283</v>
      </c>
      <c r="M235" s="81">
        <f>IF(Fund_Returns!M235="","",(1+Fund_Returns!M235)/(1+Fund_Returns!$IB235))</f>
        <v>1.0212957</v>
      </c>
      <c r="N235" s="81">
        <f>IF(Fund_Returns!N235="","",(1+Fund_Returns!N235)/(1+Fund_Returns!$IB235))</f>
        <v>1.0268898</v>
      </c>
      <c r="O235" s="81">
        <f>IF(Fund_Returns!O235="","",(1+Fund_Returns!O235)/(1+Fund_Returns!$IB235))</f>
        <v>1.0323211000000001</v>
      </c>
      <c r="P235" s="81">
        <f>IF(Fund_Returns!P235="","",(1+Fund_Returns!P235)/(1+Fund_Returns!$IB235))</f>
        <v>1.0370699000000001</v>
      </c>
      <c r="Q235" s="81">
        <f>IF(Fund_Returns!Q235="","",(1+Fund_Returns!Q235)/(1+Fund_Returns!$IB235))</f>
        <v>1.0358552000000001</v>
      </c>
      <c r="R235" s="81">
        <f>IF(Fund_Returns!R235="","",(1+Fund_Returns!R235)/(1+Fund_Returns!$IB235))</f>
        <v>1.0267729999999999</v>
      </c>
      <c r="S235" s="81">
        <f>IF(Fund_Returns!S235="","",(1+Fund_Returns!S235)/(1+Fund_Returns!$IB235))</f>
        <v>1.0478142130917012</v>
      </c>
    </row>
    <row r="236" spans="1:19" x14ac:dyDescent="0.25">
      <c r="A236" s="82">
        <v>43677</v>
      </c>
      <c r="B236" s="81" t="str">
        <f>IF(Fund_Returns!B236="","",(1+Fund_Returns!B236)/(1+Fund_Returns!$IB236))</f>
        <v/>
      </c>
      <c r="C236" s="81">
        <f>IF(Fund_Returns!C236="","",(1+Fund_Returns!C236)/(1+Fund_Returns!$IB236))</f>
        <v>0.97329840000000001</v>
      </c>
      <c r="D236" s="81" t="str">
        <f>IF(Fund_Returns!D236="","",(1+Fund_Returns!D236)/(1+Fund_Returns!$IB236))</f>
        <v/>
      </c>
      <c r="E236" s="81">
        <f>IF(Fund_Returns!E236="","",(1+Fund_Returns!E236)/(1+Fund_Returns!$IB236))</f>
        <v>1.0073197</v>
      </c>
      <c r="F236" s="81">
        <f>IF(Fund_Returns!F236="","",(1+Fund_Returns!F236)/(1+Fund_Returns!$IB236))</f>
        <v>0.98676750000000002</v>
      </c>
      <c r="G236" s="81" t="str">
        <f>IF(Fund_Returns!G236="","",(1+Fund_Returns!G236)/(1+Fund_Returns!$IB236))</f>
        <v/>
      </c>
      <c r="H236" s="81" t="str">
        <f>IF(Fund_Returns!H236="","",(1+Fund_Returns!H236)/(1+Fund_Returns!$IB236))</f>
        <v/>
      </c>
      <c r="I236" s="81" t="str">
        <f>IF(Fund_Returns!I236="","",(1+Fund_Returns!I236)/(1+Fund_Returns!$IB236))</f>
        <v/>
      </c>
      <c r="J236" s="81" t="str">
        <f>IF(Fund_Returns!J236="","",(1+Fund_Returns!J236)/(1+Fund_Returns!$IB236))</f>
        <v/>
      </c>
      <c r="K236" s="81" t="str">
        <f>IF(Fund_Returns!K236="","",(1+Fund_Returns!K236)/(1+Fund_Returns!$IB236))</f>
        <v/>
      </c>
      <c r="L236" s="81">
        <f>IF(Fund_Returns!L236="","",(1+Fund_Returns!L236)/(1+Fund_Returns!$IB236))</f>
        <v>0.97764859999999998</v>
      </c>
      <c r="M236" s="81">
        <f>IF(Fund_Returns!M236="","",(1+Fund_Returns!M236)/(1+Fund_Returns!$IB236))</f>
        <v>0.9778133</v>
      </c>
      <c r="N236" s="81">
        <f>IF(Fund_Returns!N236="","",(1+Fund_Returns!N236)/(1+Fund_Returns!$IB236))</f>
        <v>0.97732759999999996</v>
      </c>
      <c r="O236" s="81">
        <f>IF(Fund_Returns!O236="","",(1+Fund_Returns!O236)/(1+Fund_Returns!$IB236))</f>
        <v>0.97292049999999997</v>
      </c>
      <c r="P236" s="81">
        <f>IF(Fund_Returns!P236="","",(1+Fund_Returns!P236)/(1+Fund_Returns!$IB236))</f>
        <v>0.97005419999999998</v>
      </c>
      <c r="Q236" s="81">
        <f>IF(Fund_Returns!Q236="","",(1+Fund_Returns!Q236)/(1+Fund_Returns!$IB236))</f>
        <v>0.97224339999999998</v>
      </c>
      <c r="R236" s="81">
        <f>IF(Fund_Returns!R236="","",(1+Fund_Returns!R236)/(1+Fund_Returns!$IB236))</f>
        <v>0.98204360000000002</v>
      </c>
      <c r="S236" s="81">
        <f>IF(Fund_Returns!S236="","",(1+Fund_Returns!S236)/(1+Fund_Returns!$IB236))</f>
        <v>0.97627422846124756</v>
      </c>
    </row>
    <row r="237" spans="1:19" x14ac:dyDescent="0.25">
      <c r="A237" s="82">
        <v>43708</v>
      </c>
      <c r="B237" s="81" t="str">
        <f>IF(Fund_Returns!B237="","",(1+Fund_Returns!B237)/(1+Fund_Returns!$IB237))</f>
        <v/>
      </c>
      <c r="C237" s="81">
        <f>IF(Fund_Returns!C237="","",(1+Fund_Returns!C237)/(1+Fund_Returns!$IB237))</f>
        <v>0.96377449999999998</v>
      </c>
      <c r="D237" s="81" t="str">
        <f>IF(Fund_Returns!D237="","",(1+Fund_Returns!D237)/(1+Fund_Returns!$IB237))</f>
        <v/>
      </c>
      <c r="E237" s="81">
        <f>IF(Fund_Returns!E237="","",(1+Fund_Returns!E237)/(1+Fund_Returns!$IB237))</f>
        <v>1.0196959999999999</v>
      </c>
      <c r="F237" s="81">
        <f>IF(Fund_Returns!F237="","",(1+Fund_Returns!F237)/(1+Fund_Returns!$IB237))</f>
        <v>0.99225390000000002</v>
      </c>
      <c r="G237" s="81" t="str">
        <f>IF(Fund_Returns!G237="","",(1+Fund_Returns!G237)/(1+Fund_Returns!$IB237))</f>
        <v/>
      </c>
      <c r="H237" s="81" t="str">
        <f>IF(Fund_Returns!H237="","",(1+Fund_Returns!H237)/(1+Fund_Returns!$IB237))</f>
        <v/>
      </c>
      <c r="I237" s="81" t="str">
        <f>IF(Fund_Returns!I237="","",(1+Fund_Returns!I237)/(1+Fund_Returns!$IB237))</f>
        <v/>
      </c>
      <c r="J237" s="81" t="str">
        <f>IF(Fund_Returns!J237="","",(1+Fund_Returns!J237)/(1+Fund_Returns!$IB237))</f>
        <v/>
      </c>
      <c r="K237" s="81" t="str">
        <f>IF(Fund_Returns!K237="","",(1+Fund_Returns!K237)/(1+Fund_Returns!$IB237))</f>
        <v/>
      </c>
      <c r="L237" s="81">
        <f>IF(Fund_Returns!L237="","",(1+Fund_Returns!L237)/(1+Fund_Returns!$IB237))</f>
        <v>0.98703129999999994</v>
      </c>
      <c r="M237" s="81">
        <f>IF(Fund_Returns!M237="","",(1+Fund_Returns!M237)/(1+Fund_Returns!$IB237))</f>
        <v>0.97743060000000004</v>
      </c>
      <c r="N237" s="81">
        <f>IF(Fund_Returns!N237="","",(1+Fund_Returns!N237)/(1+Fund_Returns!$IB237))</f>
        <v>0.98218320000000003</v>
      </c>
      <c r="O237" s="81">
        <f>IF(Fund_Returns!O237="","",(1+Fund_Returns!O237)/(1+Fund_Returns!$IB237))</f>
        <v>0.97386760000000006</v>
      </c>
      <c r="P237" s="81">
        <f>IF(Fund_Returns!P237="","",(1+Fund_Returns!P237)/(1+Fund_Returns!$IB237))</f>
        <v>0.97059980000000001</v>
      </c>
      <c r="Q237" s="81">
        <f>IF(Fund_Returns!Q237="","",(1+Fund_Returns!Q237)/(1+Fund_Returns!$IB237))</f>
        <v>0.96540530000000002</v>
      </c>
      <c r="R237" s="81">
        <f>IF(Fund_Returns!R237="","",(1+Fund_Returns!R237)/(1+Fund_Returns!$IB237))</f>
        <v>0.9897878</v>
      </c>
      <c r="S237" s="81">
        <f>IF(Fund_Returns!S237="","",(1+Fund_Returns!S237)/(1+Fund_Returns!$IB237))</f>
        <v>0.97564608276197429</v>
      </c>
    </row>
    <row r="238" spans="1:19" x14ac:dyDescent="0.25">
      <c r="A238" s="82">
        <v>43738</v>
      </c>
      <c r="B238" s="81" t="str">
        <f>IF(Fund_Returns!B238="","",(1+Fund_Returns!B238)/(1+Fund_Returns!$IB238))</f>
        <v/>
      </c>
      <c r="C238" s="81">
        <f>IF(Fund_Returns!C238="","",(1+Fund_Returns!C238)/(1+Fund_Returns!$IB238))</f>
        <v>1.018656</v>
      </c>
      <c r="D238" s="81" t="str">
        <f>IF(Fund_Returns!D238="","",(1+Fund_Returns!D238)/(1+Fund_Returns!$IB238))</f>
        <v/>
      </c>
      <c r="E238" s="81">
        <f>IF(Fund_Returns!E238="","",(1+Fund_Returns!E238)/(1+Fund_Returns!$IB238))</f>
        <v>1.0084453</v>
      </c>
      <c r="F238" s="81">
        <f>IF(Fund_Returns!F238="","",(1+Fund_Returns!F238)/(1+Fund_Returns!$IB238))</f>
        <v>1.0118442000000001</v>
      </c>
      <c r="G238" s="81" t="str">
        <f>IF(Fund_Returns!G238="","",(1+Fund_Returns!G238)/(1+Fund_Returns!$IB238))</f>
        <v/>
      </c>
      <c r="H238" s="81" t="str">
        <f>IF(Fund_Returns!H238="","",(1+Fund_Returns!H238)/(1+Fund_Returns!$IB238))</f>
        <v/>
      </c>
      <c r="I238" s="81" t="str">
        <f>IF(Fund_Returns!I238="","",(1+Fund_Returns!I238)/(1+Fund_Returns!$IB238))</f>
        <v/>
      </c>
      <c r="J238" s="81" t="str">
        <f>IF(Fund_Returns!J238="","",(1+Fund_Returns!J238)/(1+Fund_Returns!$IB238))</f>
        <v/>
      </c>
      <c r="K238" s="81" t="str">
        <f>IF(Fund_Returns!K238="","",(1+Fund_Returns!K238)/(1+Fund_Returns!$IB238))</f>
        <v/>
      </c>
      <c r="L238" s="81">
        <f>IF(Fund_Returns!L238="","",(1+Fund_Returns!L238)/(1+Fund_Returns!$IB238))</f>
        <v>1.0078543</v>
      </c>
      <c r="M238" s="81">
        <f>IF(Fund_Returns!M238="","",(1+Fund_Returns!M238)/(1+Fund_Returns!$IB238))</f>
        <v>1.0124333999999999</v>
      </c>
      <c r="N238" s="81">
        <f>IF(Fund_Returns!N238="","",(1+Fund_Returns!N238)/(1+Fund_Returns!$IB238))</f>
        <v>1.0111285000000001</v>
      </c>
      <c r="O238" s="81">
        <f>IF(Fund_Returns!O238="","",(1+Fund_Returns!O238)/(1+Fund_Returns!$IB238))</f>
        <v>0.99940370000000001</v>
      </c>
      <c r="P238" s="81">
        <f>IF(Fund_Returns!P238="","",(1+Fund_Returns!P238)/(1+Fund_Returns!$IB238))</f>
        <v>1.0020194</v>
      </c>
      <c r="Q238" s="81">
        <f>IF(Fund_Returns!Q238="","",(1+Fund_Returns!Q238)/(1+Fund_Returns!$IB238))</f>
        <v>1.0093354999999999</v>
      </c>
      <c r="R238" s="81">
        <f>IF(Fund_Returns!R238="","",(1+Fund_Returns!R238)/(1+Fund_Returns!$IB238))</f>
        <v>1.0197506999999999</v>
      </c>
      <c r="S238" s="81">
        <f>IF(Fund_Returns!S238="","",(1+Fund_Returns!S238)/(1+Fund_Returns!$IB238))</f>
        <v>1.0019146580735687</v>
      </c>
    </row>
    <row r="239" spans="1:19" x14ac:dyDescent="0.25">
      <c r="A239" s="82">
        <v>43769</v>
      </c>
      <c r="B239" s="81" t="str">
        <f>IF(Fund_Returns!B239="","",(1+Fund_Returns!B239)/(1+Fund_Returns!$IB239))</f>
        <v/>
      </c>
      <c r="C239" s="81">
        <f>IF(Fund_Returns!C239="","",(1+Fund_Returns!C239)/(1+Fund_Returns!$IB239))</f>
        <v>1.0181344000000001</v>
      </c>
      <c r="D239" s="81" t="str">
        <f>IF(Fund_Returns!D239="","",(1+Fund_Returns!D239)/(1+Fund_Returns!$IB239))</f>
        <v/>
      </c>
      <c r="E239" s="81">
        <f>IF(Fund_Returns!E239="","",(1+Fund_Returns!E239)/(1+Fund_Returns!$IB239))</f>
        <v>1.0247123</v>
      </c>
      <c r="F239" s="81">
        <f>IF(Fund_Returns!F239="","",(1+Fund_Returns!F239)/(1+Fund_Returns!$IB239))</f>
        <v>1.0313184</v>
      </c>
      <c r="G239" s="81" t="str">
        <f>IF(Fund_Returns!G239="","",(1+Fund_Returns!G239)/(1+Fund_Returns!$IB239))</f>
        <v/>
      </c>
      <c r="H239" s="81" t="str">
        <f>IF(Fund_Returns!H239="","",(1+Fund_Returns!H239)/(1+Fund_Returns!$IB239))</f>
        <v/>
      </c>
      <c r="I239" s="81" t="str">
        <f>IF(Fund_Returns!I239="","",(1+Fund_Returns!I239)/(1+Fund_Returns!$IB239))</f>
        <v/>
      </c>
      <c r="J239" s="81" t="str">
        <f>IF(Fund_Returns!J239="","",(1+Fund_Returns!J239)/(1+Fund_Returns!$IB239))</f>
        <v/>
      </c>
      <c r="K239" s="81" t="str">
        <f>IF(Fund_Returns!K239="","",(1+Fund_Returns!K239)/(1+Fund_Returns!$IB239))</f>
        <v/>
      </c>
      <c r="L239" s="81">
        <f>IF(Fund_Returns!L239="","",(1+Fund_Returns!L239)/(1+Fund_Returns!$IB239))</f>
        <v>1.0442879</v>
      </c>
      <c r="M239" s="81">
        <f>IF(Fund_Returns!M239="","",(1+Fund_Returns!M239)/(1+Fund_Returns!$IB239))</f>
        <v>1.0332410000000001</v>
      </c>
      <c r="N239" s="81">
        <f>IF(Fund_Returns!N239="","",(1+Fund_Returns!N239)/(1+Fund_Returns!$IB239))</f>
        <v>1.0421393000000001</v>
      </c>
      <c r="O239" s="81">
        <f>IF(Fund_Returns!O239="","",(1+Fund_Returns!O239)/(1+Fund_Returns!$IB239))</f>
        <v>1.0428401</v>
      </c>
      <c r="P239" s="81">
        <f>IF(Fund_Returns!P239="","",(1+Fund_Returns!P239)/(1+Fund_Returns!$IB239))</f>
        <v>1.0261990999999999</v>
      </c>
      <c r="Q239" s="81">
        <f>IF(Fund_Returns!Q239="","",(1+Fund_Returns!Q239)/(1+Fund_Returns!$IB239))</f>
        <v>1.0322283999999999</v>
      </c>
      <c r="R239" s="81">
        <f>IF(Fund_Returns!R239="","",(1+Fund_Returns!R239)/(1+Fund_Returns!$IB239))</f>
        <v>1.0398272</v>
      </c>
      <c r="S239" s="81">
        <f>IF(Fund_Returns!S239="","",(1+Fund_Returns!S239)/(1+Fund_Returns!$IB239))</f>
        <v>1.0314356231635216</v>
      </c>
    </row>
    <row r="240" spans="1:19" x14ac:dyDescent="0.25">
      <c r="A240" s="82">
        <v>43799</v>
      </c>
      <c r="B240" s="81" t="str">
        <f>IF(Fund_Returns!B240="","",(1+Fund_Returns!B240)/(1+Fund_Returns!$IB240))</f>
        <v/>
      </c>
      <c r="C240" s="81">
        <f>IF(Fund_Returns!C240="","",(1+Fund_Returns!C240)/(1+Fund_Returns!$IB240))</f>
        <v>0.99297270000000004</v>
      </c>
      <c r="D240" s="81" t="str">
        <f>IF(Fund_Returns!D240="","",(1+Fund_Returns!D240)/(1+Fund_Returns!$IB240))</f>
        <v/>
      </c>
      <c r="E240" s="81">
        <f>IF(Fund_Returns!E240="","",(1+Fund_Returns!E240)/(1+Fund_Returns!$IB240))</f>
        <v>0.99711989999999995</v>
      </c>
      <c r="F240" s="81">
        <f>IF(Fund_Returns!F240="","",(1+Fund_Returns!F240)/(1+Fund_Returns!$IB240))</f>
        <v>0.99444900000000003</v>
      </c>
      <c r="G240" s="81" t="str">
        <f>IF(Fund_Returns!G240="","",(1+Fund_Returns!G240)/(1+Fund_Returns!$IB240))</f>
        <v/>
      </c>
      <c r="H240" s="81" t="str">
        <f>IF(Fund_Returns!H240="","",(1+Fund_Returns!H240)/(1+Fund_Returns!$IB240))</f>
        <v/>
      </c>
      <c r="I240" s="81" t="str">
        <f>IF(Fund_Returns!I240="","",(1+Fund_Returns!I240)/(1+Fund_Returns!$IB240))</f>
        <v/>
      </c>
      <c r="J240" s="81" t="str">
        <f>IF(Fund_Returns!J240="","",(1+Fund_Returns!J240)/(1+Fund_Returns!$IB240))</f>
        <v/>
      </c>
      <c r="K240" s="81" t="str">
        <f>IF(Fund_Returns!K240="","",(1+Fund_Returns!K240)/(1+Fund_Returns!$IB240))</f>
        <v/>
      </c>
      <c r="L240" s="81">
        <f>IF(Fund_Returns!L240="","",(1+Fund_Returns!L240)/(1+Fund_Returns!$IB240))</f>
        <v>0.98869910000000005</v>
      </c>
      <c r="M240" s="81">
        <f>IF(Fund_Returns!M240="","",(1+Fund_Returns!M240)/(1+Fund_Returns!$IB240))</f>
        <v>0.98936550000000001</v>
      </c>
      <c r="N240" s="81">
        <f>IF(Fund_Returns!N240="","",(1+Fund_Returns!N240)/(1+Fund_Returns!$IB240))</f>
        <v>0.98425240000000003</v>
      </c>
      <c r="O240" s="81">
        <f>IF(Fund_Returns!O240="","",(1+Fund_Returns!O240)/(1+Fund_Returns!$IB240))</f>
        <v>0.96990500000000002</v>
      </c>
      <c r="P240" s="81">
        <f>IF(Fund_Returns!P240="","",(1+Fund_Returns!P240)/(1+Fund_Returns!$IB240))</f>
        <v>0.98409270000000004</v>
      </c>
      <c r="Q240" s="81">
        <f>IF(Fund_Returns!Q240="","",(1+Fund_Returns!Q240)/(1+Fund_Returns!$IB240))</f>
        <v>0.98475069999999998</v>
      </c>
      <c r="R240" s="81">
        <f>IF(Fund_Returns!R240="","",(1+Fund_Returns!R240)/(1+Fund_Returns!$IB240))</f>
        <v>0.98910359999999997</v>
      </c>
      <c r="S240" s="81">
        <f>IF(Fund_Returns!S240="","",(1+Fund_Returns!S240)/(1+Fund_Returns!$IB240))</f>
        <v>0.98203991743528407</v>
      </c>
    </row>
    <row r="241" spans="1:19" x14ac:dyDescent="0.25">
      <c r="A241" s="82">
        <v>43830</v>
      </c>
      <c r="B241" s="81" t="str">
        <f>IF(Fund_Returns!B241="","",(1+Fund_Returns!B241)/(1+Fund_Returns!$IB241))</f>
        <v/>
      </c>
      <c r="C241" s="81">
        <f>IF(Fund_Returns!C241="","",(1+Fund_Returns!C241)/(1+Fund_Returns!$IB241))</f>
        <v>1.0350737000000001</v>
      </c>
      <c r="D241" s="81" t="str">
        <f>IF(Fund_Returns!D241="","",(1+Fund_Returns!D241)/(1+Fund_Returns!$IB241))</f>
        <v/>
      </c>
      <c r="E241" s="81">
        <f>IF(Fund_Returns!E241="","",(1+Fund_Returns!E241)/(1+Fund_Returns!$IB241))</f>
        <v>1.0333998</v>
      </c>
      <c r="F241" s="81">
        <f>IF(Fund_Returns!F241="","",(1+Fund_Returns!F241)/(1+Fund_Returns!$IB241))</f>
        <v>1.0497455</v>
      </c>
      <c r="G241" s="81" t="str">
        <f>IF(Fund_Returns!G241="","",(1+Fund_Returns!G241)/(1+Fund_Returns!$IB241))</f>
        <v/>
      </c>
      <c r="H241" s="81" t="str">
        <f>IF(Fund_Returns!H241="","",(1+Fund_Returns!H241)/(1+Fund_Returns!$IB241))</f>
        <v/>
      </c>
      <c r="I241" s="81" t="str">
        <f>IF(Fund_Returns!I241="","",(1+Fund_Returns!I241)/(1+Fund_Returns!$IB241))</f>
        <v/>
      </c>
      <c r="J241" s="81" t="str">
        <f>IF(Fund_Returns!J241="","",(1+Fund_Returns!J241)/(1+Fund_Returns!$IB241))</f>
        <v/>
      </c>
      <c r="K241" s="81" t="str">
        <f>IF(Fund_Returns!K241="","",(1+Fund_Returns!K241)/(1+Fund_Returns!$IB241))</f>
        <v/>
      </c>
      <c r="L241" s="81">
        <f>IF(Fund_Returns!L241="","",(1+Fund_Returns!L241)/(1+Fund_Returns!$IB241))</f>
        <v>1.0500095</v>
      </c>
      <c r="M241" s="81">
        <f>IF(Fund_Returns!M241="","",(1+Fund_Returns!M241)/(1+Fund_Returns!$IB241))</f>
        <v>1.0319754000000001</v>
      </c>
      <c r="N241" s="81">
        <f>IF(Fund_Returns!N241="","",(1+Fund_Returns!N241)/(1+Fund_Returns!$IB241))</f>
        <v>1.0381355000000001</v>
      </c>
      <c r="O241" s="81">
        <f>IF(Fund_Returns!O241="","",(1+Fund_Returns!O241)/(1+Fund_Returns!$IB241))</f>
        <v>1.0272534</v>
      </c>
      <c r="P241" s="81">
        <f>IF(Fund_Returns!P241="","",(1+Fund_Returns!P241)/(1+Fund_Returns!$IB241))</f>
        <v>1.0269406999999999</v>
      </c>
      <c r="Q241" s="81">
        <f>IF(Fund_Returns!Q241="","",(1+Fund_Returns!Q241)/(1+Fund_Returns!$IB241))</f>
        <v>1.0335141999999999</v>
      </c>
      <c r="R241" s="81">
        <f>IF(Fund_Returns!R241="","",(1+Fund_Returns!R241)/(1+Fund_Returns!$IB241))</f>
        <v>1.0375065000000001</v>
      </c>
      <c r="S241" s="81">
        <f>IF(Fund_Returns!S241="","",(1+Fund_Returns!S241)/(1+Fund_Returns!$IB241))</f>
        <v>1.0330125449301171</v>
      </c>
    </row>
    <row r="242" spans="1:19" x14ac:dyDescent="0.25">
      <c r="A242" s="82">
        <v>43861</v>
      </c>
      <c r="B242" s="81" t="str">
        <f>IF(Fund_Returns!B242="","",(1+Fund_Returns!B242)/(1+Fund_Returns!$IB242))</f>
        <v/>
      </c>
      <c r="C242" s="81">
        <f>IF(Fund_Returns!C242="","",(1+Fund_Returns!C242)/(1+Fund_Returns!$IB242))</f>
        <v>0.99664589999999997</v>
      </c>
      <c r="D242" s="81" t="str">
        <f>IF(Fund_Returns!D242="","",(1+Fund_Returns!D242)/(1+Fund_Returns!$IB242))</f>
        <v/>
      </c>
      <c r="E242" s="81">
        <f>IF(Fund_Returns!E242="","",(1+Fund_Returns!E242)/(1+Fund_Returns!$IB242))</f>
        <v>1.0284815</v>
      </c>
      <c r="F242" s="81">
        <f>IF(Fund_Returns!F242="","",(1+Fund_Returns!F242)/(1+Fund_Returns!$IB242))</f>
        <v>0.99131999999999998</v>
      </c>
      <c r="G242" s="81" t="str">
        <f>IF(Fund_Returns!G242="","",(1+Fund_Returns!G242)/(1+Fund_Returns!$IB242))</f>
        <v/>
      </c>
      <c r="H242" s="81" t="str">
        <f>IF(Fund_Returns!H242="","",(1+Fund_Returns!H242)/(1+Fund_Returns!$IB242))</f>
        <v/>
      </c>
      <c r="I242" s="81" t="str">
        <f>IF(Fund_Returns!I242="","",(1+Fund_Returns!I242)/(1+Fund_Returns!$IB242))</f>
        <v/>
      </c>
      <c r="J242" s="81" t="str">
        <f>IF(Fund_Returns!J242="","",(1+Fund_Returns!J242)/(1+Fund_Returns!$IB242))</f>
        <v/>
      </c>
      <c r="K242" s="81" t="str">
        <f>IF(Fund_Returns!K242="","",(1+Fund_Returns!K242)/(1+Fund_Returns!$IB242))</f>
        <v/>
      </c>
      <c r="L242" s="81">
        <f>IF(Fund_Returns!L242="","",(1+Fund_Returns!L242)/(1+Fund_Returns!$IB242))</f>
        <v>0.98266900000000001</v>
      </c>
      <c r="M242" s="81">
        <f>IF(Fund_Returns!M242="","",(1+Fund_Returns!M242)/(1+Fund_Returns!$IB242))</f>
        <v>0.98868060000000002</v>
      </c>
      <c r="N242" s="81">
        <f>IF(Fund_Returns!N242="","",(1+Fund_Returns!N242)/(1+Fund_Returns!$IB242))</f>
        <v>0.99724599999999997</v>
      </c>
      <c r="O242" s="81">
        <f>IF(Fund_Returns!O242="","",(1+Fund_Returns!O242)/(1+Fund_Returns!$IB242))</f>
        <v>0.97998359999999995</v>
      </c>
      <c r="P242" s="81">
        <f>IF(Fund_Returns!P242="","",(1+Fund_Returns!P242)/(1+Fund_Returns!$IB242))</f>
        <v>0.97347450000000002</v>
      </c>
      <c r="Q242" s="81">
        <f>IF(Fund_Returns!Q242="","",(1+Fund_Returns!Q242)/(1+Fund_Returns!$IB242))</f>
        <v>0.97796249999999996</v>
      </c>
      <c r="R242" s="81">
        <f>IF(Fund_Returns!R242="","",(1+Fund_Returns!R242)/(1+Fund_Returns!$IB242))</f>
        <v>0.99009780000000003</v>
      </c>
      <c r="S242" s="81">
        <f>IF(Fund_Returns!S242="","",(1+Fund_Returns!S242)/(1+Fund_Returns!$IB242))</f>
        <v>0.98305928527880682</v>
      </c>
    </row>
    <row r="243" spans="1:19" x14ac:dyDescent="0.25">
      <c r="A243" s="82">
        <v>43890</v>
      </c>
      <c r="B243" s="81" t="str">
        <f>IF(Fund_Returns!B243="","",(1+Fund_Returns!B243)/(1+Fund_Returns!$IB243))</f>
        <v/>
      </c>
      <c r="C243" s="81">
        <f>IF(Fund_Returns!C243="","",(1+Fund_Returns!C243)/(1+Fund_Returns!$IB243))</f>
        <v>0.94106230000000002</v>
      </c>
      <c r="D243" s="81" t="str">
        <f>IF(Fund_Returns!D243="","",(1+Fund_Returns!D243)/(1+Fund_Returns!$IB243))</f>
        <v/>
      </c>
      <c r="E243" s="81">
        <f>IF(Fund_Returns!E243="","",(1+Fund_Returns!E243)/(1+Fund_Returns!$IB243))</f>
        <v>0.96215899999999999</v>
      </c>
      <c r="F243" s="81">
        <f>IF(Fund_Returns!F243="","",(1+Fund_Returns!F243)/(1+Fund_Returns!$IB243))</f>
        <v>0.92356240000000001</v>
      </c>
      <c r="G243" s="81" t="str">
        <f>IF(Fund_Returns!G243="","",(1+Fund_Returns!G243)/(1+Fund_Returns!$IB243))</f>
        <v/>
      </c>
      <c r="H243" s="81" t="str">
        <f>IF(Fund_Returns!H243="","",(1+Fund_Returns!H243)/(1+Fund_Returns!$IB243))</f>
        <v/>
      </c>
      <c r="I243" s="81" t="str">
        <f>IF(Fund_Returns!I243="","",(1+Fund_Returns!I243)/(1+Fund_Returns!$IB243))</f>
        <v/>
      </c>
      <c r="J243" s="81" t="str">
        <f>IF(Fund_Returns!J243="","",(1+Fund_Returns!J243)/(1+Fund_Returns!$IB243))</f>
        <v/>
      </c>
      <c r="K243" s="81" t="str">
        <f>IF(Fund_Returns!K243="","",(1+Fund_Returns!K243)/(1+Fund_Returns!$IB243))</f>
        <v/>
      </c>
      <c r="L243" s="81">
        <f>IF(Fund_Returns!L243="","",(1+Fund_Returns!L243)/(1+Fund_Returns!$IB243))</f>
        <v>0.91997689999999999</v>
      </c>
      <c r="M243" s="81">
        <f>IF(Fund_Returns!M243="","",(1+Fund_Returns!M243)/(1+Fund_Returns!$IB243))</f>
        <v>0.91138560000000002</v>
      </c>
      <c r="N243" s="81">
        <f>IF(Fund_Returns!N243="","",(1+Fund_Returns!N243)/(1+Fund_Returns!$IB243))</f>
        <v>0.92216429999999994</v>
      </c>
      <c r="O243" s="81">
        <f>IF(Fund_Returns!O243="","",(1+Fund_Returns!O243)/(1+Fund_Returns!$IB243))</f>
        <v>0.91636760000000006</v>
      </c>
      <c r="P243" s="81">
        <f>IF(Fund_Returns!P243="","",(1+Fund_Returns!P243)/(1+Fund_Returns!$IB243))</f>
        <v>0.91605950000000003</v>
      </c>
      <c r="Q243" s="81">
        <f>IF(Fund_Returns!Q243="","",(1+Fund_Returns!Q243)/(1+Fund_Returns!$IB243))</f>
        <v>0.9273652</v>
      </c>
      <c r="R243" s="81">
        <f>IF(Fund_Returns!R243="","",(1+Fund_Returns!R243)/(1+Fund_Returns!$IB243))</f>
        <v>0.91266619999999998</v>
      </c>
      <c r="S243" s="81">
        <f>IF(Fund_Returns!S243="","",(1+Fund_Returns!S243)/(1+Fund_Returns!$IB243))</f>
        <v>0.91011899487034631</v>
      </c>
    </row>
    <row r="244" spans="1:19" x14ac:dyDescent="0.25">
      <c r="A244" s="82">
        <v>43921</v>
      </c>
      <c r="B244" s="81" t="str">
        <f>IF(Fund_Returns!B244="","",(1+Fund_Returns!B244)/(1+Fund_Returns!$IB244))</f>
        <v/>
      </c>
      <c r="C244" s="81">
        <f>IF(Fund_Returns!C244="","",(1+Fund_Returns!C244)/(1+Fund_Returns!$IB244))</f>
        <v>0.90958689999999998</v>
      </c>
      <c r="D244" s="81" t="str">
        <f>IF(Fund_Returns!D244="","",(1+Fund_Returns!D244)/(1+Fund_Returns!$IB244))</f>
        <v/>
      </c>
      <c r="E244" s="81">
        <f>IF(Fund_Returns!E244="","",(1+Fund_Returns!E244)/(1+Fund_Returns!$IB244))</f>
        <v>0.92947550000000001</v>
      </c>
      <c r="F244" s="81">
        <f>IF(Fund_Returns!F244="","",(1+Fund_Returns!F244)/(1+Fund_Returns!$IB244))</f>
        <v>0.85897659999999998</v>
      </c>
      <c r="G244" s="81" t="str">
        <f>IF(Fund_Returns!G244="","",(1+Fund_Returns!G244)/(1+Fund_Returns!$IB244))</f>
        <v/>
      </c>
      <c r="H244" s="81" t="str">
        <f>IF(Fund_Returns!H244="","",(1+Fund_Returns!H244)/(1+Fund_Returns!$IB244))</f>
        <v/>
      </c>
      <c r="I244" s="81" t="str">
        <f>IF(Fund_Returns!I244="","",(1+Fund_Returns!I244)/(1+Fund_Returns!$IB244))</f>
        <v/>
      </c>
      <c r="J244" s="81" t="str">
        <f>IF(Fund_Returns!J244="","",(1+Fund_Returns!J244)/(1+Fund_Returns!$IB244))</f>
        <v/>
      </c>
      <c r="K244" s="81" t="str">
        <f>IF(Fund_Returns!K244="","",(1+Fund_Returns!K244)/(1+Fund_Returns!$IB244))</f>
        <v/>
      </c>
      <c r="L244" s="81">
        <f>IF(Fund_Returns!L244="","",(1+Fund_Returns!L244)/(1+Fund_Returns!$IB244))</f>
        <v>0.8548403</v>
      </c>
      <c r="M244" s="81">
        <f>IF(Fund_Returns!M244="","",(1+Fund_Returns!M244)/(1+Fund_Returns!$IB244))</f>
        <v>0.81928780000000001</v>
      </c>
      <c r="N244" s="81">
        <f>IF(Fund_Returns!N244="","",(1+Fund_Returns!N244)/(1+Fund_Returns!$IB244))</f>
        <v>0.82399469999999997</v>
      </c>
      <c r="O244" s="81">
        <f>IF(Fund_Returns!O244="","",(1+Fund_Returns!O244)/(1+Fund_Returns!$IB244))</f>
        <v>0.87961869999999998</v>
      </c>
      <c r="P244" s="81">
        <f>IF(Fund_Returns!P244="","",(1+Fund_Returns!P244)/(1+Fund_Returns!$IB244))</f>
        <v>0.8559599</v>
      </c>
      <c r="Q244" s="81">
        <f>IF(Fund_Returns!Q244="","",(1+Fund_Returns!Q244)/(1+Fund_Returns!$IB244))</f>
        <v>0.84666869999999994</v>
      </c>
      <c r="R244" s="81">
        <f>IF(Fund_Returns!R244="","",(1+Fund_Returns!R244)/(1+Fund_Returns!$IB244))</f>
        <v>0.84307779999999999</v>
      </c>
      <c r="S244" s="81">
        <f>IF(Fund_Returns!S244="","",(1+Fund_Returns!S244)/(1+Fund_Returns!$IB244))</f>
        <v>0.87871347373881858</v>
      </c>
    </row>
    <row r="245" spans="1:19" x14ac:dyDescent="0.25">
      <c r="A245" s="82">
        <v>43951</v>
      </c>
      <c r="B245" s="81" t="str">
        <f>IF(Fund_Returns!B245="","",(1+Fund_Returns!B245)/(1+Fund_Returns!$IB245))</f>
        <v/>
      </c>
      <c r="C245" s="81">
        <f>IF(Fund_Returns!C245="","",(1+Fund_Returns!C245)/(1+Fund_Returns!$IB245))</f>
        <v>1.1252327</v>
      </c>
      <c r="D245" s="81" t="str">
        <f>IF(Fund_Returns!D245="","",(1+Fund_Returns!D245)/(1+Fund_Returns!$IB245))</f>
        <v/>
      </c>
      <c r="E245" s="81">
        <f>IF(Fund_Returns!E245="","",(1+Fund_Returns!E245)/(1+Fund_Returns!$IB245))</f>
        <v>1.1509049</v>
      </c>
      <c r="F245" s="81">
        <f>IF(Fund_Returns!F245="","",(1+Fund_Returns!F245)/(1+Fund_Returns!$IB245))</f>
        <v>1.1752567</v>
      </c>
      <c r="G245" s="81" t="str">
        <f>IF(Fund_Returns!G245="","",(1+Fund_Returns!G245)/(1+Fund_Returns!$IB245))</f>
        <v/>
      </c>
      <c r="H245" s="81" t="str">
        <f>IF(Fund_Returns!H245="","",(1+Fund_Returns!H245)/(1+Fund_Returns!$IB245))</f>
        <v/>
      </c>
      <c r="I245" s="81" t="str">
        <f>IF(Fund_Returns!I245="","",(1+Fund_Returns!I245)/(1+Fund_Returns!$IB245))</f>
        <v/>
      </c>
      <c r="J245" s="81" t="str">
        <f>IF(Fund_Returns!J245="","",(1+Fund_Returns!J245)/(1+Fund_Returns!$IB245))</f>
        <v/>
      </c>
      <c r="K245" s="81" t="str">
        <f>IF(Fund_Returns!K245="","",(1+Fund_Returns!K245)/(1+Fund_Returns!$IB245))</f>
        <v/>
      </c>
      <c r="L245" s="81">
        <f>IF(Fund_Returns!L245="","",(1+Fund_Returns!L245)/(1+Fund_Returns!$IB245))</f>
        <v>1.1334729000000001</v>
      </c>
      <c r="M245" s="81">
        <f>IF(Fund_Returns!M245="","",(1+Fund_Returns!M245)/(1+Fund_Returns!$IB245))</f>
        <v>1.1468067</v>
      </c>
      <c r="N245" s="81">
        <f>IF(Fund_Returns!N245="","",(1+Fund_Returns!N245)/(1+Fund_Returns!$IB245))</f>
        <v>1.1518809999999999</v>
      </c>
      <c r="O245" s="81">
        <f>IF(Fund_Returns!O245="","",(1+Fund_Returns!O245)/(1+Fund_Returns!$IB245))</f>
        <v>1.1499184</v>
      </c>
      <c r="P245" s="81">
        <f>IF(Fund_Returns!P245="","",(1+Fund_Returns!P245)/(1+Fund_Returns!$IB245))</f>
        <v>1.1520116</v>
      </c>
      <c r="Q245" s="81">
        <f>IF(Fund_Returns!Q245="","",(1+Fund_Returns!Q245)/(1+Fund_Returns!$IB245))</f>
        <v>1.1531419999999999</v>
      </c>
      <c r="R245" s="81">
        <f>IF(Fund_Returns!R245="","",(1+Fund_Returns!R245)/(1+Fund_Returns!$IB245))</f>
        <v>1.1503113</v>
      </c>
      <c r="S245" s="81">
        <f>IF(Fund_Returns!S245="","",(1+Fund_Returns!S245)/(1+Fund_Returns!$IB245))</f>
        <v>1.1397933767800232</v>
      </c>
    </row>
    <row r="246" spans="1:19" x14ac:dyDescent="0.25">
      <c r="A246" s="94"/>
      <c r="S246" s="81" t="str">
        <f>IF(Fund_Returns!S246="","",(1+Fund_Returns!S246)/(1+Fund_Returns!$IB246))</f>
        <v/>
      </c>
    </row>
    <row r="247" spans="1:19" x14ac:dyDescent="0.25">
      <c r="A247" s="94"/>
      <c r="S247" s="81" t="str">
        <f>IF(Fund_Returns!S247="","",(1+Fund_Returns!S247)/(1+Fund_Returns!$IB247))</f>
        <v/>
      </c>
    </row>
    <row r="248" spans="1:19" x14ac:dyDescent="0.25">
      <c r="A248" s="94"/>
      <c r="S248" s="81" t="str">
        <f>IF(Fund_Returns!S248="","",(1+Fund_Returns!S248)/(1+Fund_Returns!$IB248))</f>
        <v/>
      </c>
    </row>
    <row r="249" spans="1:19" x14ac:dyDescent="0.25">
      <c r="A249" s="94"/>
      <c r="S249" s="81" t="str">
        <f>IF(Fund_Returns!S249="","",(1+Fund_Returns!S249)/(1+Fund_Returns!$IB249))</f>
        <v/>
      </c>
    </row>
    <row r="250" spans="1:19" x14ac:dyDescent="0.25">
      <c r="A250" s="94"/>
      <c r="S250" s="81" t="str">
        <f>IF(Fund_Returns!S250="","",(1+Fund_Returns!S250)/(1+Fund_Returns!$IB250))</f>
        <v/>
      </c>
    </row>
    <row r="251" spans="1:19" x14ac:dyDescent="0.25">
      <c r="A251" s="94"/>
      <c r="S251" s="81" t="str">
        <f>IF(Fund_Returns!S251="","",(1+Fund_Returns!S251)/(1+Fund_Returns!$IB251))</f>
        <v/>
      </c>
    </row>
    <row r="252" spans="1:19" x14ac:dyDescent="0.25">
      <c r="A252" s="94"/>
      <c r="S252" s="81" t="str">
        <f>IF(Fund_Returns!S252="","",(1+Fund_Returns!S252)/(1+Fund_Returns!$IB252))</f>
        <v/>
      </c>
    </row>
    <row r="253" spans="1:19" x14ac:dyDescent="0.25">
      <c r="A253" s="94"/>
      <c r="S253" s="81" t="str">
        <f>IF(Fund_Returns!S253="","",(1+Fund_Returns!S253)/(1+Fund_Returns!$IB253))</f>
        <v/>
      </c>
    </row>
    <row r="254" spans="1:19" x14ac:dyDescent="0.25">
      <c r="A254" s="94"/>
      <c r="S254" s="81" t="str">
        <f>IF(Fund_Returns!S254="","",(1+Fund_Returns!S254)/(1+Fund_Returns!$IB254))</f>
        <v/>
      </c>
    </row>
    <row r="255" spans="1:19" x14ac:dyDescent="0.25">
      <c r="A255" s="94"/>
      <c r="S255" s="81" t="str">
        <f>IF(Fund_Returns!S255="","",(1+Fund_Returns!S255)/(1+Fund_Returns!$IB255))</f>
        <v/>
      </c>
    </row>
    <row r="256" spans="1:19" x14ac:dyDescent="0.25">
      <c r="A256" s="94"/>
      <c r="S256" s="81" t="str">
        <f>IF(Fund_Returns!S256="","",(1+Fund_Returns!S256)/(1+Fund_Returns!$IB256))</f>
        <v/>
      </c>
    </row>
    <row r="257" spans="1:19" x14ac:dyDescent="0.25">
      <c r="A257" s="94"/>
      <c r="S257" s="81" t="str">
        <f>IF(Fund_Returns!S257="","",(1+Fund_Returns!S257)/(1+Fund_Returns!$IB257))</f>
        <v/>
      </c>
    </row>
    <row r="258" spans="1:19" x14ac:dyDescent="0.25">
      <c r="A258" s="94"/>
      <c r="S258" s="81" t="str">
        <f>IF(Fund_Returns!S258="","",(1+Fund_Returns!S258)/(1+Fund_Returns!$IB258))</f>
        <v/>
      </c>
    </row>
    <row r="259" spans="1:19" x14ac:dyDescent="0.25">
      <c r="A259" s="94"/>
      <c r="S259" s="81" t="str">
        <f>IF(Fund_Returns!S259="","",(1+Fund_Returns!S259)/(1+Fund_Returns!$IB259))</f>
        <v/>
      </c>
    </row>
    <row r="260" spans="1:19" x14ac:dyDescent="0.25">
      <c r="A260" s="94"/>
      <c r="S260" s="81" t="str">
        <f>IF(Fund_Returns!S260="","",(1+Fund_Returns!S260)/(1+Fund_Returns!$IB260))</f>
        <v/>
      </c>
    </row>
  </sheetData>
  <pageMargins left="0.7" right="0.7" top="0.75" bottom="0.75" header="0.3" footer="0.3"/>
  <customProperties>
    <customPr name="FOFXID" r:id="rId1"/>
    <customPr name="PopulatedCells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B3F4D-A3BA-46C1-97FA-47B9A9B1C026}">
  <dimension ref="A1:X209"/>
  <sheetViews>
    <sheetView zoomScale="55" zoomScaleNormal="55" workbookViewId="0">
      <selection activeCell="J3" sqref="J3"/>
    </sheetView>
  </sheetViews>
  <sheetFormatPr defaultRowHeight="15" x14ac:dyDescent="0.25"/>
  <cols>
    <col min="1" max="1" width="10.42578125" customWidth="1"/>
  </cols>
  <sheetData>
    <row r="1" spans="1:24" ht="30" x14ac:dyDescent="0.25">
      <c r="A1" s="87" t="s">
        <v>1</v>
      </c>
      <c r="B1" t="s">
        <v>76</v>
      </c>
      <c r="C1" t="s">
        <v>77</v>
      </c>
      <c r="D1" t="s">
        <v>78</v>
      </c>
      <c r="E1" t="s">
        <v>79</v>
      </c>
      <c r="F1" t="s">
        <v>80</v>
      </c>
      <c r="G1" t="s">
        <v>81</v>
      </c>
      <c r="H1" t="s">
        <v>82</v>
      </c>
      <c r="I1" t="s">
        <v>83</v>
      </c>
      <c r="J1" t="s">
        <v>84</v>
      </c>
      <c r="K1" t="s">
        <v>85</v>
      </c>
      <c r="L1" t="s">
        <v>86</v>
      </c>
      <c r="M1" t="s">
        <v>87</v>
      </c>
      <c r="N1" t="s">
        <v>88</v>
      </c>
      <c r="O1" t="s">
        <v>89</v>
      </c>
      <c r="P1" t="s">
        <v>90</v>
      </c>
      <c r="Q1" t="s">
        <v>91</v>
      </c>
      <c r="R1" t="s">
        <v>92</v>
      </c>
      <c r="S1" t="s">
        <v>45</v>
      </c>
      <c r="T1" s="89" t="s">
        <v>94</v>
      </c>
      <c r="U1" s="89" t="s">
        <v>95</v>
      </c>
      <c r="V1" s="89" t="s">
        <v>93</v>
      </c>
      <c r="W1" s="89" t="s">
        <v>96</v>
      </c>
      <c r="X1" s="89" t="s">
        <v>97</v>
      </c>
    </row>
    <row r="2" spans="1:24" x14ac:dyDescent="0.25">
      <c r="A2" s="79">
        <v>37652</v>
      </c>
      <c r="B2" s="81" t="str">
        <f>IF(COUNT(Cum_Rets!B2:B37)&lt;36,"",PRODUCT(Cum_Rets!B2:B37)^(1/3)-1)</f>
        <v/>
      </c>
      <c r="C2" s="81" t="str">
        <f>IF(COUNT(Cum_Rets!C2:C37)&lt;36,"",PRODUCT(Cum_Rets!C2:C37)^(1/3)-1)</f>
        <v/>
      </c>
      <c r="D2" s="81" t="str">
        <f>IF(COUNT(Cum_Rets!D2:D37)&lt;36,"",PRODUCT(Cum_Rets!D2:D37)^(1/3)-1)</f>
        <v/>
      </c>
      <c r="E2" s="81" t="str">
        <f>IF(COUNT(Cum_Rets!E2:E37)&lt;36,"",PRODUCT(Cum_Rets!E2:E37)^(1/3)-1)</f>
        <v/>
      </c>
      <c r="F2" s="81" t="str">
        <f>IF(COUNT(Cum_Rets!F2:F37)&lt;36,"",PRODUCT(Cum_Rets!F2:F37)^(1/3)-1)</f>
        <v/>
      </c>
      <c r="G2" s="81" t="str">
        <f>IF(COUNT(Cum_Rets!G2:G37)&lt;36,"",PRODUCT(Cum_Rets!G2:G37)^(1/3)-1)</f>
        <v/>
      </c>
      <c r="H2" s="81" t="str">
        <f>IF(COUNT(Cum_Rets!H2:H37)&lt;36,"",PRODUCT(Cum_Rets!H2:H37)^(1/3)-1)</f>
        <v/>
      </c>
      <c r="I2" s="81" t="str">
        <f>IF(COUNT(Cum_Rets!I2:I37)&lt;36,"",PRODUCT(Cum_Rets!I2:I37)^(1/3)-1)</f>
        <v/>
      </c>
      <c r="J2" s="81">
        <f>IF(COUNT(Cum_Rets!J2:J37)&lt;36,"",PRODUCT(Cum_Rets!J2:J37)^(1/3)-1)</f>
        <v>8.7632757278686135E-3</v>
      </c>
      <c r="K2" s="81">
        <f>IF(COUNT(Cum_Rets!K2:K37)&lt;36,"",PRODUCT(Cum_Rets!K2:K37)^(1/3)-1)</f>
        <v>4.4703872518462529E-2</v>
      </c>
      <c r="L2" s="81" t="str">
        <f>IF(COUNT(Cum_Rets!L2:L37)&lt;36,"",PRODUCT(Cum_Rets!L2:L37)^(1/3)-1)</f>
        <v/>
      </c>
      <c r="M2" s="81" t="str">
        <f>IF(COUNT(Cum_Rets!M2:M37)&lt;36,"",PRODUCT(Cum_Rets!M2:M37)^(1/3)-1)</f>
        <v/>
      </c>
      <c r="N2" s="81" t="str">
        <f>IF(COUNT(Cum_Rets!N2:N37)&lt;36,"",PRODUCT(Cum_Rets!N2:N37)^(1/3)-1)</f>
        <v/>
      </c>
      <c r="O2" s="81" t="str">
        <f>IF(COUNT(Cum_Rets!O2:O37)&lt;36,"",PRODUCT(Cum_Rets!O2:O37)^(1/3)-1)</f>
        <v/>
      </c>
      <c r="P2" s="81" t="str">
        <f>IF(COUNT(Cum_Rets!P2:P37)&lt;36,"",PRODUCT(Cum_Rets!P2:P37)^(1/3)-1)</f>
        <v/>
      </c>
      <c r="Q2" s="81" t="str">
        <f>IF(COUNT(Cum_Rets!Q2:Q37)&lt;36,"",PRODUCT(Cum_Rets!Q2:Q37)^(1/3)-1)</f>
        <v/>
      </c>
      <c r="R2" s="81" t="str">
        <f>IF(COUNT(Cum_Rets!R2:R37)&lt;36,"",PRODUCT(Cum_Rets!R2:R37)^(1/3)-1)</f>
        <v/>
      </c>
      <c r="S2" s="81">
        <f>IF(COUNT(Cum_Rets!S2:S37)&lt;36,"",PRODUCT(Cum_Rets!S2:S37)^(1/3)-1)</f>
        <v>6.8596718721944061E-2</v>
      </c>
      <c r="T2" s="88">
        <f>PERCENTILE($B2:$R2,0.9)</f>
        <v>4.1109812839403133E-2</v>
      </c>
      <c r="U2" s="88">
        <f>PERCENTILE($B2:$R2,0.75)</f>
        <v>3.571872332081405E-2</v>
      </c>
      <c r="V2" s="88">
        <f>PERCENTILE($B2:$R2,0.5)</f>
        <v>2.6733574123165571E-2</v>
      </c>
      <c r="W2" s="88">
        <f>PERCENTILE($B2:$R2,0.25)</f>
        <v>1.7748424925517092E-2</v>
      </c>
      <c r="X2" s="88">
        <f>PERCENTILE($B2:$R2,0.1)</f>
        <v>1.2357335406928009E-2</v>
      </c>
    </row>
    <row r="3" spans="1:24" x14ac:dyDescent="0.25">
      <c r="A3" s="79">
        <v>37680</v>
      </c>
      <c r="B3" s="81" t="str">
        <f>IF(COUNT(Cum_Rets!B3:B38)&lt;36,"",PRODUCT(Cum_Rets!B3:B38)^(1/3)-1)</f>
        <v/>
      </c>
      <c r="C3" s="81" t="str">
        <f>IF(COUNT(Cum_Rets!C3:C38)&lt;36,"",PRODUCT(Cum_Rets!C3:C38)^(1/3)-1)</f>
        <v/>
      </c>
      <c r="D3" s="81" t="str">
        <f>IF(COUNT(Cum_Rets!D3:D38)&lt;36,"",PRODUCT(Cum_Rets!D3:D38)^(1/3)-1)</f>
        <v/>
      </c>
      <c r="E3" s="81" t="str">
        <f>IF(COUNT(Cum_Rets!E3:E38)&lt;36,"",PRODUCT(Cum_Rets!E3:E38)^(1/3)-1)</f>
        <v/>
      </c>
      <c r="F3" s="81" t="str">
        <f>IF(COUNT(Cum_Rets!F3:F38)&lt;36,"",PRODUCT(Cum_Rets!F3:F38)^(1/3)-1)</f>
        <v/>
      </c>
      <c r="G3" s="81" t="str">
        <f>IF(COUNT(Cum_Rets!G3:G38)&lt;36,"",PRODUCT(Cum_Rets!G3:G38)^(1/3)-1)</f>
        <v/>
      </c>
      <c r="H3" s="81" t="str">
        <f>IF(COUNT(Cum_Rets!H3:H38)&lt;36,"",PRODUCT(Cum_Rets!H3:H38)^(1/3)-1)</f>
        <v/>
      </c>
      <c r="I3" s="81" t="str">
        <f>IF(COUNT(Cum_Rets!I3:I38)&lt;36,"",PRODUCT(Cum_Rets!I3:I38)^(1/3)-1)</f>
        <v/>
      </c>
      <c r="J3" s="81">
        <f>IF(COUNT(Cum_Rets!J3:J38)&lt;36,"",PRODUCT(Cum_Rets!J3:J38)^(1/3)-1)</f>
        <v>-8.7105633209160205E-3</v>
      </c>
      <c r="K3" s="81">
        <f>IF(COUNT(Cum_Rets!K3:K38)&lt;36,"",PRODUCT(Cum_Rets!K3:K38)^(1/3)-1)</f>
        <v>2.9280067163318213E-2</v>
      </c>
      <c r="L3" s="81" t="str">
        <f>IF(COUNT(Cum_Rets!L3:L38)&lt;36,"",PRODUCT(Cum_Rets!L3:L38)^(1/3)-1)</f>
        <v/>
      </c>
      <c r="M3" s="81" t="str">
        <f>IF(COUNT(Cum_Rets!M3:M38)&lt;36,"",PRODUCT(Cum_Rets!M3:M38)^(1/3)-1)</f>
        <v/>
      </c>
      <c r="N3" s="81" t="str">
        <f>IF(COUNT(Cum_Rets!N3:N38)&lt;36,"",PRODUCT(Cum_Rets!N3:N38)^(1/3)-1)</f>
        <v/>
      </c>
      <c r="O3" s="81" t="str">
        <f>IF(COUNT(Cum_Rets!O3:O38)&lt;36,"",PRODUCT(Cum_Rets!O3:O38)^(1/3)-1)</f>
        <v/>
      </c>
      <c r="P3" s="81" t="str">
        <f>IF(COUNT(Cum_Rets!P3:P38)&lt;36,"",PRODUCT(Cum_Rets!P3:P38)^(1/3)-1)</f>
        <v/>
      </c>
      <c r="Q3" s="81" t="str">
        <f>IF(COUNT(Cum_Rets!Q3:Q38)&lt;36,"",PRODUCT(Cum_Rets!Q3:Q38)^(1/3)-1)</f>
        <v/>
      </c>
      <c r="R3" s="81" t="str">
        <f>IF(COUNT(Cum_Rets!R3:R38)&lt;36,"",PRODUCT(Cum_Rets!R3:R38)^(1/3)-1)</f>
        <v/>
      </c>
      <c r="S3" s="81">
        <f>IF(COUNT(Cum_Rets!S3:S38)&lt;36,"",PRODUCT(Cum_Rets!S3:S38)^(1/3)-1)</f>
        <v>5.5153625153766317E-2</v>
      </c>
      <c r="T3" s="88">
        <f t="shared" ref="T3:T66" si="0">PERCENTILE($B3:$R3,0.9)</f>
        <v>2.548100411489479E-2</v>
      </c>
      <c r="U3" s="88">
        <f t="shared" ref="U3:U66" si="1">PERCENTILE($B3:$R3,0.75)</f>
        <v>1.9782409542259655E-2</v>
      </c>
      <c r="V3" s="88">
        <f t="shared" ref="V3:V66" si="2">PERCENTILE($B3:$R3,0.5)</f>
        <v>1.0284751921201096E-2</v>
      </c>
      <c r="W3" s="88">
        <f t="shared" ref="W3:W66" si="3">PERCENTILE($B3:$R3,0.25)</f>
        <v>7.8709430014253789E-4</v>
      </c>
      <c r="X3" s="88">
        <f t="shared" ref="X3:X66" si="4">PERCENTILE($B3:$R3,0.1)</f>
        <v>-4.9115002724925937E-3</v>
      </c>
    </row>
    <row r="4" spans="1:24" x14ac:dyDescent="0.25">
      <c r="A4" s="79">
        <v>37711</v>
      </c>
      <c r="B4" s="81" t="str">
        <f>IF(COUNT(Cum_Rets!B4:B39)&lt;36,"",PRODUCT(Cum_Rets!B4:B39)^(1/3)-1)</f>
        <v/>
      </c>
      <c r="C4" s="81" t="str">
        <f>IF(COUNT(Cum_Rets!C4:C39)&lt;36,"",PRODUCT(Cum_Rets!C4:C39)^(1/3)-1)</f>
        <v/>
      </c>
      <c r="D4" s="81" t="str">
        <f>IF(COUNT(Cum_Rets!D4:D39)&lt;36,"",PRODUCT(Cum_Rets!D4:D39)^(1/3)-1)</f>
        <v/>
      </c>
      <c r="E4" s="81" t="str">
        <f>IF(COUNT(Cum_Rets!E4:E39)&lt;36,"",PRODUCT(Cum_Rets!E4:E39)^(1/3)-1)</f>
        <v/>
      </c>
      <c r="F4" s="81" t="str">
        <f>IF(COUNT(Cum_Rets!F4:F39)&lt;36,"",PRODUCT(Cum_Rets!F4:F39)^(1/3)-1)</f>
        <v/>
      </c>
      <c r="G4" s="81" t="str">
        <f>IF(COUNT(Cum_Rets!G4:G39)&lt;36,"",PRODUCT(Cum_Rets!G4:G39)^(1/3)-1)</f>
        <v/>
      </c>
      <c r="H4" s="81" t="str">
        <f>IF(COUNT(Cum_Rets!H4:H39)&lt;36,"",PRODUCT(Cum_Rets!H4:H39)^(1/3)-1)</f>
        <v/>
      </c>
      <c r="I4" s="81" t="str">
        <f>IF(COUNT(Cum_Rets!I4:I39)&lt;36,"",PRODUCT(Cum_Rets!I4:I39)^(1/3)-1)</f>
        <v/>
      </c>
      <c r="J4" s="81">
        <f>IF(COUNT(Cum_Rets!J4:J39)&lt;36,"",PRODUCT(Cum_Rets!J4:J39)^(1/3)-1)</f>
        <v>1.2234489268998061E-2</v>
      </c>
      <c r="K4" s="81">
        <f>IF(COUNT(Cum_Rets!K4:K39)&lt;36,"",PRODUCT(Cum_Rets!K4:K39)^(1/3)-1)</f>
        <v>6.4035311986356813E-3</v>
      </c>
      <c r="L4" s="81" t="str">
        <f>IF(COUNT(Cum_Rets!L4:L39)&lt;36,"",PRODUCT(Cum_Rets!L4:L39)^(1/3)-1)</f>
        <v/>
      </c>
      <c r="M4" s="81" t="str">
        <f>IF(COUNT(Cum_Rets!M4:M39)&lt;36,"",PRODUCT(Cum_Rets!M4:M39)^(1/3)-1)</f>
        <v/>
      </c>
      <c r="N4" s="81" t="str">
        <f>IF(COUNT(Cum_Rets!N4:N39)&lt;36,"",PRODUCT(Cum_Rets!N4:N39)^(1/3)-1)</f>
        <v/>
      </c>
      <c r="O4" s="81" t="str">
        <f>IF(COUNT(Cum_Rets!O4:O39)&lt;36,"",PRODUCT(Cum_Rets!O4:O39)^(1/3)-1)</f>
        <v/>
      </c>
      <c r="P4" s="81" t="str">
        <f>IF(COUNT(Cum_Rets!P4:P39)&lt;36,"",PRODUCT(Cum_Rets!P4:P39)^(1/3)-1)</f>
        <v/>
      </c>
      <c r="Q4" s="81" t="str">
        <f>IF(COUNT(Cum_Rets!Q4:Q39)&lt;36,"",PRODUCT(Cum_Rets!Q4:Q39)^(1/3)-1)</f>
        <v/>
      </c>
      <c r="R4" s="81" t="str">
        <f>IF(COUNT(Cum_Rets!R4:R39)&lt;36,"",PRODUCT(Cum_Rets!R4:R39)^(1/3)-1)</f>
        <v/>
      </c>
      <c r="S4" s="81">
        <f>IF(COUNT(Cum_Rets!S4:S39)&lt;36,"",PRODUCT(Cum_Rets!S4:S39)^(1/3)-1)</f>
        <v>6.2093098466083463E-2</v>
      </c>
      <c r="T4" s="88">
        <f t="shared" si="0"/>
        <v>1.1651393461961822E-2</v>
      </c>
      <c r="U4" s="88">
        <f t="shared" si="1"/>
        <v>1.0776749751407466E-2</v>
      </c>
      <c r="V4" s="88">
        <f t="shared" si="2"/>
        <v>9.3190102338168712E-3</v>
      </c>
      <c r="W4" s="88">
        <f t="shared" si="3"/>
        <v>7.8612707162262763E-3</v>
      </c>
      <c r="X4" s="88">
        <f t="shared" si="4"/>
        <v>6.98662700567192E-3</v>
      </c>
    </row>
    <row r="5" spans="1:24" x14ac:dyDescent="0.25">
      <c r="A5" s="79">
        <v>37741</v>
      </c>
      <c r="B5" s="81" t="str">
        <f>IF(COUNT(Cum_Rets!B5:B40)&lt;36,"",PRODUCT(Cum_Rets!B5:B40)^(1/3)-1)</f>
        <v/>
      </c>
      <c r="C5" s="81" t="str">
        <f>IF(COUNT(Cum_Rets!C5:C40)&lt;36,"",PRODUCT(Cum_Rets!C5:C40)^(1/3)-1)</f>
        <v/>
      </c>
      <c r="D5" s="81" t="str">
        <f>IF(COUNT(Cum_Rets!D5:D40)&lt;36,"",PRODUCT(Cum_Rets!D5:D40)^(1/3)-1)</f>
        <v/>
      </c>
      <c r="E5" s="81" t="str">
        <f>IF(COUNT(Cum_Rets!E5:E40)&lt;36,"",PRODUCT(Cum_Rets!E5:E40)^(1/3)-1)</f>
        <v/>
      </c>
      <c r="F5" s="81" t="str">
        <f>IF(COUNT(Cum_Rets!F5:F40)&lt;36,"",PRODUCT(Cum_Rets!F5:F40)^(1/3)-1)</f>
        <v/>
      </c>
      <c r="G5" s="81" t="str">
        <f>IF(COUNT(Cum_Rets!G5:G40)&lt;36,"",PRODUCT(Cum_Rets!G5:G40)^(1/3)-1)</f>
        <v/>
      </c>
      <c r="H5" s="81" t="str">
        <f>IF(COUNT(Cum_Rets!H5:H40)&lt;36,"",PRODUCT(Cum_Rets!H5:H40)^(1/3)-1)</f>
        <v/>
      </c>
      <c r="I5" s="81" t="str">
        <f>IF(COUNT(Cum_Rets!I5:I40)&lt;36,"",PRODUCT(Cum_Rets!I5:I40)^(1/3)-1)</f>
        <v/>
      </c>
      <c r="J5" s="81">
        <f>IF(COUNT(Cum_Rets!J5:J40)&lt;36,"",PRODUCT(Cum_Rets!J5:J40)^(1/3)-1)</f>
        <v>-9.0921532673533534E-3</v>
      </c>
      <c r="K5" s="81">
        <f>IF(COUNT(Cum_Rets!K5:K40)&lt;36,"",PRODUCT(Cum_Rets!K5:K40)^(1/3)-1)</f>
        <v>-1.9758757473910871E-2</v>
      </c>
      <c r="L5" s="81" t="str">
        <f>IF(COUNT(Cum_Rets!L5:L40)&lt;36,"",PRODUCT(Cum_Rets!L5:L40)^(1/3)-1)</f>
        <v/>
      </c>
      <c r="M5" s="81" t="str">
        <f>IF(COUNT(Cum_Rets!M5:M40)&lt;36,"",PRODUCT(Cum_Rets!M5:M40)^(1/3)-1)</f>
        <v/>
      </c>
      <c r="N5" s="81" t="str">
        <f>IF(COUNT(Cum_Rets!N5:N40)&lt;36,"",PRODUCT(Cum_Rets!N5:N40)^(1/3)-1)</f>
        <v/>
      </c>
      <c r="O5" s="81" t="str">
        <f>IF(COUNT(Cum_Rets!O5:O40)&lt;36,"",PRODUCT(Cum_Rets!O5:O40)^(1/3)-1)</f>
        <v/>
      </c>
      <c r="P5" s="81" t="str">
        <f>IF(COUNT(Cum_Rets!P5:P40)&lt;36,"",PRODUCT(Cum_Rets!P5:P40)^(1/3)-1)</f>
        <v/>
      </c>
      <c r="Q5" s="81" t="str">
        <f>IF(COUNT(Cum_Rets!Q5:Q40)&lt;36,"",PRODUCT(Cum_Rets!Q5:Q40)^(1/3)-1)</f>
        <v/>
      </c>
      <c r="R5" s="81" t="str">
        <f>IF(COUNT(Cum_Rets!R5:R40)&lt;36,"",PRODUCT(Cum_Rets!R5:R40)^(1/3)-1)</f>
        <v/>
      </c>
      <c r="S5" s="81">
        <f>IF(COUNT(Cum_Rets!S5:S40)&lt;36,"",PRODUCT(Cum_Rets!S5:S40)^(1/3)-1)</f>
        <v>3.0417155728341028E-2</v>
      </c>
      <c r="T5" s="88">
        <f t="shared" si="0"/>
        <v>-1.0158813688009105E-2</v>
      </c>
      <c r="U5" s="88">
        <f t="shared" si="1"/>
        <v>-1.1758804318992733E-2</v>
      </c>
      <c r="V5" s="88">
        <f t="shared" si="2"/>
        <v>-1.4425455370632112E-2</v>
      </c>
      <c r="W5" s="88">
        <f t="shared" si="3"/>
        <v>-1.7092106422271491E-2</v>
      </c>
      <c r="X5" s="88">
        <f t="shared" si="4"/>
        <v>-1.8692097053255117E-2</v>
      </c>
    </row>
    <row r="6" spans="1:24" x14ac:dyDescent="0.25">
      <c r="A6" s="79">
        <v>37772</v>
      </c>
      <c r="B6" s="81" t="str">
        <f>IF(COUNT(Cum_Rets!B6:B41)&lt;36,"",PRODUCT(Cum_Rets!B6:B41)^(1/3)-1)</f>
        <v/>
      </c>
      <c r="C6" s="81" t="str">
        <f>IF(COUNT(Cum_Rets!C6:C41)&lt;36,"",PRODUCT(Cum_Rets!C6:C41)^(1/3)-1)</f>
        <v/>
      </c>
      <c r="D6" s="81" t="str">
        <f>IF(COUNT(Cum_Rets!D6:D41)&lt;36,"",PRODUCT(Cum_Rets!D6:D41)^(1/3)-1)</f>
        <v/>
      </c>
      <c r="E6" s="81" t="str">
        <f>IF(COUNT(Cum_Rets!E6:E41)&lt;36,"",PRODUCT(Cum_Rets!E6:E41)^(1/3)-1)</f>
        <v/>
      </c>
      <c r="F6" s="81" t="str">
        <f>IF(COUNT(Cum_Rets!F6:F41)&lt;36,"",PRODUCT(Cum_Rets!F6:F41)^(1/3)-1)</f>
        <v/>
      </c>
      <c r="G6" s="81" t="str">
        <f>IF(COUNT(Cum_Rets!G6:G41)&lt;36,"",PRODUCT(Cum_Rets!G6:G41)^(1/3)-1)</f>
        <v/>
      </c>
      <c r="H6" s="81" t="str">
        <f>IF(COUNT(Cum_Rets!H6:H41)&lt;36,"",PRODUCT(Cum_Rets!H6:H41)^(1/3)-1)</f>
        <v/>
      </c>
      <c r="I6" s="81" t="str">
        <f>IF(COUNT(Cum_Rets!I6:I41)&lt;36,"",PRODUCT(Cum_Rets!I6:I41)^(1/3)-1)</f>
        <v/>
      </c>
      <c r="J6" s="81">
        <f>IF(COUNT(Cum_Rets!J6:J41)&lt;36,"",PRODUCT(Cum_Rets!J6:J41)^(1/3)-1)</f>
        <v>1.4408629508286586E-2</v>
      </c>
      <c r="K6" s="81">
        <f>IF(COUNT(Cum_Rets!K6:K41)&lt;36,"",PRODUCT(Cum_Rets!K6:K41)^(1/3)-1)</f>
        <v>-1.5997235746878502E-3</v>
      </c>
      <c r="L6" s="81" t="str">
        <f>IF(COUNT(Cum_Rets!L6:L41)&lt;36,"",PRODUCT(Cum_Rets!L6:L41)^(1/3)-1)</f>
        <v/>
      </c>
      <c r="M6" s="81" t="str">
        <f>IF(COUNT(Cum_Rets!M6:M41)&lt;36,"",PRODUCT(Cum_Rets!M6:M41)^(1/3)-1)</f>
        <v/>
      </c>
      <c r="N6" s="81" t="str">
        <f>IF(COUNT(Cum_Rets!N6:N41)&lt;36,"",PRODUCT(Cum_Rets!N6:N41)^(1/3)-1)</f>
        <v/>
      </c>
      <c r="O6" s="81" t="str">
        <f>IF(COUNT(Cum_Rets!O6:O41)&lt;36,"",PRODUCT(Cum_Rets!O6:O41)^(1/3)-1)</f>
        <v/>
      </c>
      <c r="P6" s="81" t="str">
        <f>IF(COUNT(Cum_Rets!P6:P41)&lt;36,"",PRODUCT(Cum_Rets!P6:P41)^(1/3)-1)</f>
        <v/>
      </c>
      <c r="Q6" s="81" t="str">
        <f>IF(COUNT(Cum_Rets!Q6:Q41)&lt;36,"",PRODUCT(Cum_Rets!Q6:Q41)^(1/3)-1)</f>
        <v/>
      </c>
      <c r="R6" s="81" t="str">
        <f>IF(COUNT(Cum_Rets!R6:R41)&lt;36,"",PRODUCT(Cum_Rets!R6:R41)^(1/3)-1)</f>
        <v/>
      </c>
      <c r="S6" s="81">
        <f>IF(COUNT(Cum_Rets!S6:S41)&lt;36,"",PRODUCT(Cum_Rets!S6:S41)^(1/3)-1)</f>
        <v>4.6512373737297663E-2</v>
      </c>
      <c r="T6" s="88">
        <f t="shared" si="0"/>
        <v>1.2807794199989141E-2</v>
      </c>
      <c r="U6" s="88">
        <f t="shared" si="1"/>
        <v>1.0406541237542977E-2</v>
      </c>
      <c r="V6" s="88">
        <f t="shared" si="2"/>
        <v>6.4044529667993677E-3</v>
      </c>
      <c r="W6" s="88">
        <f t="shared" si="3"/>
        <v>2.4023646960557588E-3</v>
      </c>
      <c r="X6" s="88">
        <f t="shared" si="4"/>
        <v>1.1117336095947672E-6</v>
      </c>
    </row>
    <row r="7" spans="1:24" x14ac:dyDescent="0.25">
      <c r="A7" s="79">
        <v>37802</v>
      </c>
      <c r="B7" s="81" t="str">
        <f>IF(COUNT(Cum_Rets!B7:B42)&lt;36,"",PRODUCT(Cum_Rets!B7:B42)^(1/3)-1)</f>
        <v/>
      </c>
      <c r="C7" s="81" t="str">
        <f>IF(COUNT(Cum_Rets!C7:C42)&lt;36,"",PRODUCT(Cum_Rets!C7:C42)^(1/3)-1)</f>
        <v/>
      </c>
      <c r="D7" s="81" t="str">
        <f>IF(COUNT(Cum_Rets!D7:D42)&lt;36,"",PRODUCT(Cum_Rets!D7:D42)^(1/3)-1)</f>
        <v/>
      </c>
      <c r="E7" s="81" t="str">
        <f>IF(COUNT(Cum_Rets!E7:E42)&lt;36,"",PRODUCT(Cum_Rets!E7:E42)^(1/3)-1)</f>
        <v/>
      </c>
      <c r="F7" s="81" t="str">
        <f>IF(COUNT(Cum_Rets!F7:F42)&lt;36,"",PRODUCT(Cum_Rets!F7:F42)^(1/3)-1)</f>
        <v/>
      </c>
      <c r="G7" s="81" t="str">
        <f>IF(COUNT(Cum_Rets!G7:G42)&lt;36,"",PRODUCT(Cum_Rets!G7:G42)^(1/3)-1)</f>
        <v/>
      </c>
      <c r="H7" s="81" t="str">
        <f>IF(COUNT(Cum_Rets!H7:H42)&lt;36,"",PRODUCT(Cum_Rets!H7:H42)^(1/3)-1)</f>
        <v/>
      </c>
      <c r="I7" s="81" t="str">
        <f>IF(COUNT(Cum_Rets!I7:I42)&lt;36,"",PRODUCT(Cum_Rets!I7:I42)^(1/3)-1)</f>
        <v/>
      </c>
      <c r="J7" s="81">
        <f>IF(COUNT(Cum_Rets!J7:J42)&lt;36,"",PRODUCT(Cum_Rets!J7:J42)^(1/3)-1)</f>
        <v>6.7118810381188831E-2</v>
      </c>
      <c r="K7" s="81">
        <f>IF(COUNT(Cum_Rets!K7:K42)&lt;36,"",PRODUCT(Cum_Rets!K7:K42)^(1/3)-1)</f>
        <v>4.4776835038340401E-2</v>
      </c>
      <c r="L7" s="81" t="str">
        <f>IF(COUNT(Cum_Rets!L7:L42)&lt;36,"",PRODUCT(Cum_Rets!L7:L42)^(1/3)-1)</f>
        <v/>
      </c>
      <c r="M7" s="81" t="str">
        <f>IF(COUNT(Cum_Rets!M7:M42)&lt;36,"",PRODUCT(Cum_Rets!M7:M42)^(1/3)-1)</f>
        <v/>
      </c>
      <c r="N7" s="81" t="str">
        <f>IF(COUNT(Cum_Rets!N7:N42)&lt;36,"",PRODUCT(Cum_Rets!N7:N42)^(1/3)-1)</f>
        <v/>
      </c>
      <c r="O7" s="81" t="str">
        <f>IF(COUNT(Cum_Rets!O7:O42)&lt;36,"",PRODUCT(Cum_Rets!O7:O42)^(1/3)-1)</f>
        <v/>
      </c>
      <c r="P7" s="81" t="str">
        <f>IF(COUNT(Cum_Rets!P7:P42)&lt;36,"",PRODUCT(Cum_Rets!P7:P42)^(1/3)-1)</f>
        <v/>
      </c>
      <c r="Q7" s="81" t="str">
        <f>IF(COUNT(Cum_Rets!Q7:Q42)&lt;36,"",PRODUCT(Cum_Rets!Q7:Q42)^(1/3)-1)</f>
        <v/>
      </c>
      <c r="R7" s="81" t="str">
        <f>IF(COUNT(Cum_Rets!R7:R42)&lt;36,"",PRODUCT(Cum_Rets!R7:R42)^(1/3)-1)</f>
        <v/>
      </c>
      <c r="S7" s="81">
        <f>IF(COUNT(Cum_Rets!S7:S42)&lt;36,"",PRODUCT(Cum_Rets!S7:S42)^(1/3)-1)</f>
        <v>9.7002539715004499E-2</v>
      </c>
      <c r="T7" s="88">
        <f t="shared" si="0"/>
        <v>6.4884612846903986E-2</v>
      </c>
      <c r="U7" s="88">
        <f t="shared" si="1"/>
        <v>6.1533316545476724E-2</v>
      </c>
      <c r="V7" s="88">
        <f t="shared" si="2"/>
        <v>5.5947822709764616E-2</v>
      </c>
      <c r="W7" s="88">
        <f t="shared" si="3"/>
        <v>5.0362328874052509E-2</v>
      </c>
      <c r="X7" s="88">
        <f t="shared" si="4"/>
        <v>4.7011032572625247E-2</v>
      </c>
    </row>
    <row r="8" spans="1:24" x14ac:dyDescent="0.25">
      <c r="A8" s="79">
        <v>37833</v>
      </c>
      <c r="B8" s="81" t="str">
        <f>IF(COUNT(Cum_Rets!B8:B43)&lt;36,"",PRODUCT(Cum_Rets!B8:B43)^(1/3)-1)</f>
        <v/>
      </c>
      <c r="C8" s="81" t="str">
        <f>IF(COUNT(Cum_Rets!C8:C43)&lt;36,"",PRODUCT(Cum_Rets!C8:C43)^(1/3)-1)</f>
        <v/>
      </c>
      <c r="D8" s="81" t="str">
        <f>IF(COUNT(Cum_Rets!D8:D43)&lt;36,"",PRODUCT(Cum_Rets!D8:D43)^(1/3)-1)</f>
        <v/>
      </c>
      <c r="E8" s="81" t="str">
        <f>IF(COUNT(Cum_Rets!E8:E43)&lt;36,"",PRODUCT(Cum_Rets!E8:E43)^(1/3)-1)</f>
        <v/>
      </c>
      <c r="F8" s="81" t="str">
        <f>IF(COUNT(Cum_Rets!F8:F43)&lt;36,"",PRODUCT(Cum_Rets!F8:F43)^(1/3)-1)</f>
        <v/>
      </c>
      <c r="G8" s="81" t="str">
        <f>IF(COUNT(Cum_Rets!G8:G43)&lt;36,"",PRODUCT(Cum_Rets!G8:G43)^(1/3)-1)</f>
        <v/>
      </c>
      <c r="H8" s="81" t="str">
        <f>IF(COUNT(Cum_Rets!H8:H43)&lt;36,"",PRODUCT(Cum_Rets!H8:H43)^(1/3)-1)</f>
        <v/>
      </c>
      <c r="I8" s="81" t="str">
        <f>IF(COUNT(Cum_Rets!I8:I43)&lt;36,"",PRODUCT(Cum_Rets!I8:I43)^(1/3)-1)</f>
        <v/>
      </c>
      <c r="J8" s="81">
        <f>IF(COUNT(Cum_Rets!J8:J43)&lt;36,"",PRODUCT(Cum_Rets!J8:J43)^(1/3)-1)</f>
        <v>5.7887626214983445E-2</v>
      </c>
      <c r="K8" s="81">
        <f>IF(COUNT(Cum_Rets!K8:K43)&lt;36,"",PRODUCT(Cum_Rets!K8:K43)^(1/3)-1)</f>
        <v>3.2592690972454097E-2</v>
      </c>
      <c r="L8" s="81" t="str">
        <f>IF(COUNT(Cum_Rets!L8:L43)&lt;36,"",PRODUCT(Cum_Rets!L8:L43)^(1/3)-1)</f>
        <v/>
      </c>
      <c r="M8" s="81" t="str">
        <f>IF(COUNT(Cum_Rets!M8:M43)&lt;36,"",PRODUCT(Cum_Rets!M8:M43)^(1/3)-1)</f>
        <v/>
      </c>
      <c r="N8" s="81" t="str">
        <f>IF(COUNT(Cum_Rets!N8:N43)&lt;36,"",PRODUCT(Cum_Rets!N8:N43)^(1/3)-1)</f>
        <v/>
      </c>
      <c r="O8" s="81" t="str">
        <f>IF(COUNT(Cum_Rets!O8:O43)&lt;36,"",PRODUCT(Cum_Rets!O8:O43)^(1/3)-1)</f>
        <v/>
      </c>
      <c r="P8" s="81" t="str">
        <f>IF(COUNT(Cum_Rets!P8:P43)&lt;36,"",PRODUCT(Cum_Rets!P8:P43)^(1/3)-1)</f>
        <v/>
      </c>
      <c r="Q8" s="81" t="str">
        <f>IF(COUNT(Cum_Rets!Q8:Q43)&lt;36,"",PRODUCT(Cum_Rets!Q8:Q43)^(1/3)-1)</f>
        <v/>
      </c>
      <c r="R8" s="81" t="str">
        <f>IF(COUNT(Cum_Rets!R8:R43)&lt;36,"",PRODUCT(Cum_Rets!R8:R43)^(1/3)-1)</f>
        <v/>
      </c>
      <c r="S8" s="81">
        <f>IF(COUNT(Cum_Rets!S8:S43)&lt;36,"",PRODUCT(Cum_Rets!S8:S43)^(1/3)-1)</f>
        <v>6.8983090220544163E-2</v>
      </c>
      <c r="T8" s="88">
        <f t="shared" si="0"/>
        <v>5.5358132690730505E-2</v>
      </c>
      <c r="U8" s="88">
        <f t="shared" si="1"/>
        <v>5.1563892404351108E-2</v>
      </c>
      <c r="V8" s="88">
        <f t="shared" si="2"/>
        <v>4.5240158593718771E-2</v>
      </c>
      <c r="W8" s="88">
        <f t="shared" si="3"/>
        <v>3.8916424783086434E-2</v>
      </c>
      <c r="X8" s="88">
        <f t="shared" si="4"/>
        <v>3.5122184496707037E-2</v>
      </c>
    </row>
    <row r="9" spans="1:24" x14ac:dyDescent="0.25">
      <c r="A9" s="79">
        <v>37864</v>
      </c>
      <c r="B9" s="81" t="str">
        <f>IF(COUNT(Cum_Rets!B9:B44)&lt;36,"",PRODUCT(Cum_Rets!B9:B44)^(1/3)-1)</f>
        <v/>
      </c>
      <c r="C9" s="81" t="str">
        <f>IF(COUNT(Cum_Rets!C9:C44)&lt;36,"",PRODUCT(Cum_Rets!C9:C44)^(1/3)-1)</f>
        <v/>
      </c>
      <c r="D9" s="81" t="str">
        <f>IF(COUNT(Cum_Rets!D9:D44)&lt;36,"",PRODUCT(Cum_Rets!D9:D44)^(1/3)-1)</f>
        <v/>
      </c>
      <c r="E9" s="81" t="str">
        <f>IF(COUNT(Cum_Rets!E9:E44)&lt;36,"",PRODUCT(Cum_Rets!E9:E44)^(1/3)-1)</f>
        <v/>
      </c>
      <c r="F9" s="81" t="str">
        <f>IF(COUNT(Cum_Rets!F9:F44)&lt;36,"",PRODUCT(Cum_Rets!F9:F44)^(1/3)-1)</f>
        <v/>
      </c>
      <c r="G9" s="81" t="str">
        <f>IF(COUNT(Cum_Rets!G9:G44)&lt;36,"",PRODUCT(Cum_Rets!G9:G44)^(1/3)-1)</f>
        <v/>
      </c>
      <c r="H9" s="81" t="str">
        <f>IF(COUNT(Cum_Rets!H9:H44)&lt;36,"",PRODUCT(Cum_Rets!H9:H44)^(1/3)-1)</f>
        <v/>
      </c>
      <c r="I9" s="81" t="str">
        <f>IF(COUNT(Cum_Rets!I9:I44)&lt;36,"",PRODUCT(Cum_Rets!I9:I44)^(1/3)-1)</f>
        <v/>
      </c>
      <c r="J9" s="81">
        <f>IF(COUNT(Cum_Rets!J9:J44)&lt;36,"",PRODUCT(Cum_Rets!J9:J44)^(1/3)-1)</f>
        <v>7.6867586555144252E-2</v>
      </c>
      <c r="K9" s="81">
        <f>IF(COUNT(Cum_Rets!K9:K44)&lt;36,"",PRODUCT(Cum_Rets!K9:K44)^(1/3)-1)</f>
        <v>4.9431164921375004E-2</v>
      </c>
      <c r="L9" s="81" t="str">
        <f>IF(COUNT(Cum_Rets!L9:L44)&lt;36,"",PRODUCT(Cum_Rets!L9:L44)^(1/3)-1)</f>
        <v/>
      </c>
      <c r="M9" s="81" t="str">
        <f>IF(COUNT(Cum_Rets!M9:M44)&lt;36,"",PRODUCT(Cum_Rets!M9:M44)^(1/3)-1)</f>
        <v/>
      </c>
      <c r="N9" s="81" t="str">
        <f>IF(COUNT(Cum_Rets!N9:N44)&lt;36,"",PRODUCT(Cum_Rets!N9:N44)^(1/3)-1)</f>
        <v/>
      </c>
      <c r="O9" s="81" t="str">
        <f>IF(COUNT(Cum_Rets!O9:O44)&lt;36,"",PRODUCT(Cum_Rets!O9:O44)^(1/3)-1)</f>
        <v/>
      </c>
      <c r="P9" s="81" t="str">
        <f>IF(COUNT(Cum_Rets!P9:P44)&lt;36,"",PRODUCT(Cum_Rets!P9:P44)^(1/3)-1)</f>
        <v/>
      </c>
      <c r="Q9" s="81" t="str">
        <f>IF(COUNT(Cum_Rets!Q9:Q44)&lt;36,"",PRODUCT(Cum_Rets!Q9:Q44)^(1/3)-1)</f>
        <v/>
      </c>
      <c r="R9" s="81" t="str">
        <f>IF(COUNT(Cum_Rets!R9:R44)&lt;36,"",PRODUCT(Cum_Rets!R9:R44)^(1/3)-1)</f>
        <v/>
      </c>
      <c r="S9" s="81">
        <f>IF(COUNT(Cum_Rets!S9:S44)&lt;36,"",PRODUCT(Cum_Rets!S9:S44)^(1/3)-1)</f>
        <v>8.5837880959685586E-2</v>
      </c>
      <c r="T9" s="88">
        <f t="shared" si="0"/>
        <v>7.4123944391767324E-2</v>
      </c>
      <c r="U9" s="88">
        <f t="shared" si="1"/>
        <v>7.000848114670194E-2</v>
      </c>
      <c r="V9" s="88">
        <f t="shared" si="2"/>
        <v>6.3149375738259628E-2</v>
      </c>
      <c r="W9" s="88">
        <f t="shared" si="3"/>
        <v>5.6290270329817316E-2</v>
      </c>
      <c r="X9" s="88">
        <f t="shared" si="4"/>
        <v>5.2174807084751931E-2</v>
      </c>
    </row>
    <row r="10" spans="1:24" x14ac:dyDescent="0.25">
      <c r="A10" s="79">
        <v>37894</v>
      </c>
      <c r="B10" s="81" t="str">
        <f>IF(COUNT(Cum_Rets!B10:B45)&lt;36,"",PRODUCT(Cum_Rets!B10:B45)^(1/3)-1)</f>
        <v/>
      </c>
      <c r="C10" s="81" t="str">
        <f>IF(COUNT(Cum_Rets!C10:C45)&lt;36,"",PRODUCT(Cum_Rets!C10:C45)^(1/3)-1)</f>
        <v/>
      </c>
      <c r="D10" s="81" t="str">
        <f>IF(COUNT(Cum_Rets!D10:D45)&lt;36,"",PRODUCT(Cum_Rets!D10:D45)^(1/3)-1)</f>
        <v/>
      </c>
      <c r="E10" s="81" t="str">
        <f>IF(COUNT(Cum_Rets!E10:E45)&lt;36,"",PRODUCT(Cum_Rets!E10:E45)^(1/3)-1)</f>
        <v/>
      </c>
      <c r="F10" s="81" t="str">
        <f>IF(COUNT(Cum_Rets!F10:F45)&lt;36,"",PRODUCT(Cum_Rets!F10:F45)^(1/3)-1)</f>
        <v/>
      </c>
      <c r="G10" s="81" t="str">
        <f>IF(COUNT(Cum_Rets!G10:G45)&lt;36,"",PRODUCT(Cum_Rets!G10:G45)^(1/3)-1)</f>
        <v/>
      </c>
      <c r="H10" s="81" t="str">
        <f>IF(COUNT(Cum_Rets!H10:H45)&lt;36,"",PRODUCT(Cum_Rets!H10:H45)^(1/3)-1)</f>
        <v/>
      </c>
      <c r="I10" s="81" t="str">
        <f>IF(COUNT(Cum_Rets!I10:I45)&lt;36,"",PRODUCT(Cum_Rets!I10:I45)^(1/3)-1)</f>
        <v/>
      </c>
      <c r="J10" s="81">
        <f>IF(COUNT(Cum_Rets!J10:J45)&lt;36,"",PRODUCT(Cum_Rets!J10:J45)^(1/3)-1)</f>
        <v>6.4234348929265606E-2</v>
      </c>
      <c r="K10" s="81">
        <f>IF(COUNT(Cum_Rets!K10:K45)&lt;36,"",PRODUCT(Cum_Rets!K10:K45)^(1/3)-1)</f>
        <v>3.9467134819079153E-2</v>
      </c>
      <c r="L10" s="81" t="str">
        <f>IF(COUNT(Cum_Rets!L10:L45)&lt;36,"",PRODUCT(Cum_Rets!L10:L45)^(1/3)-1)</f>
        <v/>
      </c>
      <c r="M10" s="81" t="str">
        <f>IF(COUNT(Cum_Rets!M10:M45)&lt;36,"",PRODUCT(Cum_Rets!M10:M45)^(1/3)-1)</f>
        <v/>
      </c>
      <c r="N10" s="81" t="str">
        <f>IF(COUNT(Cum_Rets!N10:N45)&lt;36,"",PRODUCT(Cum_Rets!N10:N45)^(1/3)-1)</f>
        <v/>
      </c>
      <c r="O10" s="81" t="str">
        <f>IF(COUNT(Cum_Rets!O10:O45)&lt;36,"",PRODUCT(Cum_Rets!O10:O45)^(1/3)-1)</f>
        <v/>
      </c>
      <c r="P10" s="81" t="str">
        <f>IF(COUNT(Cum_Rets!P10:P45)&lt;36,"",PRODUCT(Cum_Rets!P10:P45)^(1/3)-1)</f>
        <v/>
      </c>
      <c r="Q10" s="81" t="str">
        <f>IF(COUNT(Cum_Rets!Q10:Q45)&lt;36,"",PRODUCT(Cum_Rets!Q10:Q45)^(1/3)-1)</f>
        <v/>
      </c>
      <c r="R10" s="81" t="str">
        <f>IF(COUNT(Cum_Rets!R10:R45)&lt;36,"",PRODUCT(Cum_Rets!R10:R45)^(1/3)-1)</f>
        <v/>
      </c>
      <c r="S10" s="81">
        <f>IF(COUNT(Cum_Rets!S10:S45)&lt;36,"",PRODUCT(Cum_Rets!S10:S45)^(1/3)-1)</f>
        <v>7.0126202008114369E-2</v>
      </c>
      <c r="T10" s="88">
        <f t="shared" si="0"/>
        <v>6.1757627518246955E-2</v>
      </c>
      <c r="U10" s="88">
        <f t="shared" si="1"/>
        <v>5.8042545401718992E-2</v>
      </c>
      <c r="V10" s="88">
        <f t="shared" si="2"/>
        <v>5.1850741874172379E-2</v>
      </c>
      <c r="W10" s="88">
        <f t="shared" si="3"/>
        <v>4.5658938346625766E-2</v>
      </c>
      <c r="X10" s="88">
        <f t="shared" si="4"/>
        <v>4.1943856230097804E-2</v>
      </c>
    </row>
    <row r="11" spans="1:24" x14ac:dyDescent="0.25">
      <c r="A11" s="79">
        <v>37925</v>
      </c>
      <c r="B11" s="81" t="str">
        <f>IF(COUNT(Cum_Rets!B11:B46)&lt;36,"",PRODUCT(Cum_Rets!B11:B46)^(1/3)-1)</f>
        <v/>
      </c>
      <c r="C11" s="81" t="str">
        <f>IF(COUNT(Cum_Rets!C11:C46)&lt;36,"",PRODUCT(Cum_Rets!C11:C46)^(1/3)-1)</f>
        <v/>
      </c>
      <c r="D11" s="81" t="str">
        <f>IF(COUNT(Cum_Rets!D11:D46)&lt;36,"",PRODUCT(Cum_Rets!D11:D46)^(1/3)-1)</f>
        <v/>
      </c>
      <c r="E11" s="81" t="str">
        <f>IF(COUNT(Cum_Rets!E11:E46)&lt;36,"",PRODUCT(Cum_Rets!E11:E46)^(1/3)-1)</f>
        <v/>
      </c>
      <c r="F11" s="81" t="str">
        <f>IF(COUNT(Cum_Rets!F11:F46)&lt;36,"",PRODUCT(Cum_Rets!F11:F46)^(1/3)-1)</f>
        <v/>
      </c>
      <c r="G11" s="81" t="str">
        <f>IF(COUNT(Cum_Rets!G11:G46)&lt;36,"",PRODUCT(Cum_Rets!G11:G46)^(1/3)-1)</f>
        <v/>
      </c>
      <c r="H11" s="81" t="str">
        <f>IF(COUNT(Cum_Rets!H11:H46)&lt;36,"",PRODUCT(Cum_Rets!H11:H46)^(1/3)-1)</f>
        <v/>
      </c>
      <c r="I11" s="81" t="str">
        <f>IF(COUNT(Cum_Rets!I11:I46)&lt;36,"",PRODUCT(Cum_Rets!I11:I46)^(1/3)-1)</f>
        <v/>
      </c>
      <c r="J11" s="81">
        <f>IF(COUNT(Cum_Rets!J11:J46)&lt;36,"",PRODUCT(Cum_Rets!J11:J46)^(1/3)-1)</f>
        <v>7.2550043149926635E-2</v>
      </c>
      <c r="K11" s="81">
        <f>IF(COUNT(Cum_Rets!K11:K46)&lt;36,"",PRODUCT(Cum_Rets!K11:K46)^(1/3)-1)</f>
        <v>4.7192723091304067E-2</v>
      </c>
      <c r="L11" s="81" t="str">
        <f>IF(COUNT(Cum_Rets!L11:L46)&lt;36,"",PRODUCT(Cum_Rets!L11:L46)^(1/3)-1)</f>
        <v/>
      </c>
      <c r="M11" s="81" t="str">
        <f>IF(COUNT(Cum_Rets!M11:M46)&lt;36,"",PRODUCT(Cum_Rets!M11:M46)^(1/3)-1)</f>
        <v/>
      </c>
      <c r="N11" s="81" t="str">
        <f>IF(COUNT(Cum_Rets!N11:N46)&lt;36,"",PRODUCT(Cum_Rets!N11:N46)^(1/3)-1)</f>
        <v/>
      </c>
      <c r="O11" s="81" t="str">
        <f>IF(COUNT(Cum_Rets!O11:O46)&lt;36,"",PRODUCT(Cum_Rets!O11:O46)^(1/3)-1)</f>
        <v/>
      </c>
      <c r="P11" s="81" t="str">
        <f>IF(COUNT(Cum_Rets!P11:P46)&lt;36,"",PRODUCT(Cum_Rets!P11:P46)^(1/3)-1)</f>
        <v/>
      </c>
      <c r="Q11" s="81" t="str">
        <f>IF(COUNT(Cum_Rets!Q11:Q46)&lt;36,"",PRODUCT(Cum_Rets!Q11:Q46)^(1/3)-1)</f>
        <v/>
      </c>
      <c r="R11" s="81" t="str">
        <f>IF(COUNT(Cum_Rets!R11:R46)&lt;36,"",PRODUCT(Cum_Rets!R11:R46)^(1/3)-1)</f>
        <v/>
      </c>
      <c r="S11" s="81">
        <f>IF(COUNT(Cum_Rets!S11:S46)&lt;36,"",PRODUCT(Cum_Rets!S11:S46)^(1/3)-1)</f>
        <v>6.6469362233603446E-2</v>
      </c>
      <c r="T11" s="88">
        <f t="shared" si="0"/>
        <v>7.0014311144064381E-2</v>
      </c>
      <c r="U11" s="88">
        <f t="shared" si="1"/>
        <v>6.6210713135270993E-2</v>
      </c>
      <c r="V11" s="88">
        <f t="shared" si="2"/>
        <v>5.9871383120615351E-2</v>
      </c>
      <c r="W11" s="88">
        <f t="shared" si="3"/>
        <v>5.3532053105959709E-2</v>
      </c>
      <c r="X11" s="88">
        <f t="shared" si="4"/>
        <v>4.9728455097166328E-2</v>
      </c>
    </row>
    <row r="12" spans="1:24" x14ac:dyDescent="0.25">
      <c r="A12" s="79">
        <v>37955</v>
      </c>
      <c r="B12" s="81" t="str">
        <f>IF(COUNT(Cum_Rets!B12:B47)&lt;36,"",PRODUCT(Cum_Rets!B12:B47)^(1/3)-1)</f>
        <v/>
      </c>
      <c r="C12" s="81" t="str">
        <f>IF(COUNT(Cum_Rets!C12:C47)&lt;36,"",PRODUCT(Cum_Rets!C12:C47)^(1/3)-1)</f>
        <v/>
      </c>
      <c r="D12" s="81" t="str">
        <f>IF(COUNT(Cum_Rets!D12:D47)&lt;36,"",PRODUCT(Cum_Rets!D12:D47)^(1/3)-1)</f>
        <v/>
      </c>
      <c r="E12" s="81" t="str">
        <f>IF(COUNT(Cum_Rets!E12:E47)&lt;36,"",PRODUCT(Cum_Rets!E12:E47)^(1/3)-1)</f>
        <v/>
      </c>
      <c r="F12" s="81" t="str">
        <f>IF(COUNT(Cum_Rets!F12:F47)&lt;36,"",PRODUCT(Cum_Rets!F12:F47)^(1/3)-1)</f>
        <v/>
      </c>
      <c r="G12" s="81" t="str">
        <f>IF(COUNT(Cum_Rets!G12:G47)&lt;36,"",PRODUCT(Cum_Rets!G12:G47)^(1/3)-1)</f>
        <v/>
      </c>
      <c r="H12" s="81" t="str">
        <f>IF(COUNT(Cum_Rets!H12:H47)&lt;36,"",PRODUCT(Cum_Rets!H12:H47)^(1/3)-1)</f>
        <v/>
      </c>
      <c r="I12" s="81" t="str">
        <f>IF(COUNT(Cum_Rets!I12:I47)&lt;36,"",PRODUCT(Cum_Rets!I12:I47)^(1/3)-1)</f>
        <v/>
      </c>
      <c r="J12" s="81">
        <f>IF(COUNT(Cum_Rets!J12:J47)&lt;36,"",PRODUCT(Cum_Rets!J12:J47)^(1/3)-1)</f>
        <v>0.10863808562905386</v>
      </c>
      <c r="K12" s="81">
        <f>IF(COUNT(Cum_Rets!K12:K47)&lt;36,"",PRODUCT(Cum_Rets!K12:K47)^(1/3)-1)</f>
        <v>7.4360694225758417E-2</v>
      </c>
      <c r="L12" s="81" t="str">
        <f>IF(COUNT(Cum_Rets!L12:L47)&lt;36,"",PRODUCT(Cum_Rets!L12:L47)^(1/3)-1)</f>
        <v/>
      </c>
      <c r="M12" s="81" t="str">
        <f>IF(COUNT(Cum_Rets!M12:M47)&lt;36,"",PRODUCT(Cum_Rets!M12:M47)^(1/3)-1)</f>
        <v/>
      </c>
      <c r="N12" s="81" t="str">
        <f>IF(COUNT(Cum_Rets!N12:N47)&lt;36,"",PRODUCT(Cum_Rets!N12:N47)^(1/3)-1)</f>
        <v/>
      </c>
      <c r="O12" s="81" t="str">
        <f>IF(COUNT(Cum_Rets!O12:O47)&lt;36,"",PRODUCT(Cum_Rets!O12:O47)^(1/3)-1)</f>
        <v/>
      </c>
      <c r="P12" s="81" t="str">
        <f>IF(COUNT(Cum_Rets!P12:P47)&lt;36,"",PRODUCT(Cum_Rets!P12:P47)^(1/3)-1)</f>
        <v/>
      </c>
      <c r="Q12" s="81" t="str">
        <f>IF(COUNT(Cum_Rets!Q12:Q47)&lt;36,"",PRODUCT(Cum_Rets!Q12:Q47)^(1/3)-1)</f>
        <v/>
      </c>
      <c r="R12" s="81" t="str">
        <f>IF(COUNT(Cum_Rets!R12:R47)&lt;36,"",PRODUCT(Cum_Rets!R12:R47)^(1/3)-1)</f>
        <v/>
      </c>
      <c r="S12" s="81">
        <f>IF(COUNT(Cum_Rets!S12:S47)&lt;36,"",PRODUCT(Cum_Rets!S12:S47)^(1/3)-1)</f>
        <v>0.10532750338700914</v>
      </c>
      <c r="T12" s="88">
        <f t="shared" si="0"/>
        <v>0.10521034648872432</v>
      </c>
      <c r="U12" s="88">
        <f t="shared" si="1"/>
        <v>0.10006873777823</v>
      </c>
      <c r="V12" s="88">
        <f t="shared" si="2"/>
        <v>9.1499389927406138E-2</v>
      </c>
      <c r="W12" s="88">
        <f t="shared" si="3"/>
        <v>8.2930042076582278E-2</v>
      </c>
      <c r="X12" s="88">
        <f t="shared" si="4"/>
        <v>7.778843336608797E-2</v>
      </c>
    </row>
    <row r="13" spans="1:24" x14ac:dyDescent="0.25">
      <c r="A13" s="79">
        <v>37986</v>
      </c>
      <c r="B13" s="81" t="str">
        <f>IF(COUNT(Cum_Rets!B13:B48)&lt;36,"",PRODUCT(Cum_Rets!B13:B48)^(1/3)-1)</f>
        <v/>
      </c>
      <c r="C13" s="81" t="str">
        <f>IF(COUNT(Cum_Rets!C13:C48)&lt;36,"",PRODUCT(Cum_Rets!C13:C48)^(1/3)-1)</f>
        <v/>
      </c>
      <c r="D13" s="81" t="str">
        <f>IF(COUNT(Cum_Rets!D13:D48)&lt;36,"",PRODUCT(Cum_Rets!D13:D48)^(1/3)-1)</f>
        <v/>
      </c>
      <c r="E13" s="81" t="str">
        <f>IF(COUNT(Cum_Rets!E13:E48)&lt;36,"",PRODUCT(Cum_Rets!E13:E48)^(1/3)-1)</f>
        <v/>
      </c>
      <c r="F13" s="81" t="str">
        <f>IF(COUNT(Cum_Rets!F13:F48)&lt;36,"",PRODUCT(Cum_Rets!F13:F48)^(1/3)-1)</f>
        <v/>
      </c>
      <c r="G13" s="81" t="str">
        <f>IF(COUNT(Cum_Rets!G13:G48)&lt;36,"",PRODUCT(Cum_Rets!G13:G48)^(1/3)-1)</f>
        <v/>
      </c>
      <c r="H13" s="81" t="str">
        <f>IF(COUNT(Cum_Rets!H13:H48)&lt;36,"",PRODUCT(Cum_Rets!H13:H48)^(1/3)-1)</f>
        <v/>
      </c>
      <c r="I13" s="81" t="str">
        <f>IF(COUNT(Cum_Rets!I13:I48)&lt;36,"",PRODUCT(Cum_Rets!I13:I48)^(1/3)-1)</f>
        <v/>
      </c>
      <c r="J13" s="81">
        <f>IF(COUNT(Cum_Rets!J13:J48)&lt;36,"",PRODUCT(Cum_Rets!J13:J48)^(1/3)-1)</f>
        <v>0.1227415835883785</v>
      </c>
      <c r="K13" s="81">
        <f>IF(COUNT(Cum_Rets!K13:K48)&lt;36,"",PRODUCT(Cum_Rets!K13:K48)^(1/3)-1)</f>
        <v>9.3166673993232196E-2</v>
      </c>
      <c r="L13" s="81" t="str">
        <f>IF(COUNT(Cum_Rets!L13:L48)&lt;36,"",PRODUCT(Cum_Rets!L13:L48)^(1/3)-1)</f>
        <v/>
      </c>
      <c r="M13" s="81" t="str">
        <f>IF(COUNT(Cum_Rets!M13:M48)&lt;36,"",PRODUCT(Cum_Rets!M13:M48)^(1/3)-1)</f>
        <v/>
      </c>
      <c r="N13" s="81" t="str">
        <f>IF(COUNT(Cum_Rets!N13:N48)&lt;36,"",PRODUCT(Cum_Rets!N13:N48)^(1/3)-1)</f>
        <v/>
      </c>
      <c r="O13" s="81" t="str">
        <f>IF(COUNT(Cum_Rets!O13:O48)&lt;36,"",PRODUCT(Cum_Rets!O13:O48)^(1/3)-1)</f>
        <v/>
      </c>
      <c r="P13" s="81" t="str">
        <f>IF(COUNT(Cum_Rets!P13:P48)&lt;36,"",PRODUCT(Cum_Rets!P13:P48)^(1/3)-1)</f>
        <v/>
      </c>
      <c r="Q13" s="81" t="str">
        <f>IF(COUNT(Cum_Rets!Q13:Q48)&lt;36,"",PRODUCT(Cum_Rets!Q13:Q48)^(1/3)-1)</f>
        <v/>
      </c>
      <c r="R13" s="81" t="str">
        <f>IF(COUNT(Cum_Rets!R13:R48)&lt;36,"",PRODUCT(Cum_Rets!R13:R48)^(1/3)-1)</f>
        <v/>
      </c>
      <c r="S13" s="81">
        <f>IF(COUNT(Cum_Rets!S13:S48)&lt;36,"",PRODUCT(Cum_Rets!S13:S48)^(1/3)-1)</f>
        <v>0.1202918964927493</v>
      </c>
      <c r="T13" s="88">
        <f t="shared" si="0"/>
        <v>0.11978409262886386</v>
      </c>
      <c r="U13" s="88">
        <f t="shared" si="1"/>
        <v>0.11534785618959192</v>
      </c>
      <c r="V13" s="88">
        <f t="shared" si="2"/>
        <v>0.10795412879080535</v>
      </c>
      <c r="W13" s="88">
        <f t="shared" si="3"/>
        <v>0.10056040139201877</v>
      </c>
      <c r="X13" s="88">
        <f t="shared" si="4"/>
        <v>9.6124164952746824E-2</v>
      </c>
    </row>
    <row r="14" spans="1:24" x14ac:dyDescent="0.25">
      <c r="A14" s="79">
        <v>38017</v>
      </c>
      <c r="B14" s="81" t="str">
        <f>IF(COUNT(Cum_Rets!B14:B49)&lt;36,"",PRODUCT(Cum_Rets!B14:B49)^(1/3)-1)</f>
        <v/>
      </c>
      <c r="C14" s="81" t="str">
        <f>IF(COUNT(Cum_Rets!C14:C49)&lt;36,"",PRODUCT(Cum_Rets!C14:C49)^(1/3)-1)</f>
        <v/>
      </c>
      <c r="D14" s="81" t="str">
        <f>IF(COUNT(Cum_Rets!D14:D49)&lt;36,"",PRODUCT(Cum_Rets!D14:D49)^(1/3)-1)</f>
        <v/>
      </c>
      <c r="E14" s="81" t="str">
        <f>IF(COUNT(Cum_Rets!E14:E49)&lt;36,"",PRODUCT(Cum_Rets!E14:E49)^(1/3)-1)</f>
        <v/>
      </c>
      <c r="F14" s="81" t="str">
        <f>IF(COUNT(Cum_Rets!F14:F49)&lt;36,"",PRODUCT(Cum_Rets!F14:F49)^(1/3)-1)</f>
        <v/>
      </c>
      <c r="G14" s="81" t="str">
        <f>IF(COUNT(Cum_Rets!G14:G49)&lt;36,"",PRODUCT(Cum_Rets!G14:G49)^(1/3)-1)</f>
        <v/>
      </c>
      <c r="H14" s="81" t="str">
        <f>IF(COUNT(Cum_Rets!H14:H49)&lt;36,"",PRODUCT(Cum_Rets!H14:H49)^(1/3)-1)</f>
        <v/>
      </c>
      <c r="I14" s="81" t="str">
        <f>IF(COUNT(Cum_Rets!I14:I49)&lt;36,"",PRODUCT(Cum_Rets!I14:I49)^(1/3)-1)</f>
        <v/>
      </c>
      <c r="J14" s="81">
        <f>IF(COUNT(Cum_Rets!J14:J49)&lt;36,"",PRODUCT(Cum_Rets!J14:J49)^(1/3)-1)</f>
        <v>0.12821041614667439</v>
      </c>
      <c r="K14" s="81">
        <f>IF(COUNT(Cum_Rets!K14:K49)&lt;36,"",PRODUCT(Cum_Rets!K14:K49)^(1/3)-1)</f>
        <v>0.10122027120695076</v>
      </c>
      <c r="L14" s="81" t="str">
        <f>IF(COUNT(Cum_Rets!L14:L49)&lt;36,"",PRODUCT(Cum_Rets!L14:L49)^(1/3)-1)</f>
        <v/>
      </c>
      <c r="M14" s="81" t="str">
        <f>IF(COUNT(Cum_Rets!M14:M49)&lt;36,"",PRODUCT(Cum_Rets!M14:M49)^(1/3)-1)</f>
        <v/>
      </c>
      <c r="N14" s="81" t="str">
        <f>IF(COUNT(Cum_Rets!N14:N49)&lt;36,"",PRODUCT(Cum_Rets!N14:N49)^(1/3)-1)</f>
        <v/>
      </c>
      <c r="O14" s="81" t="str">
        <f>IF(COUNT(Cum_Rets!O14:O49)&lt;36,"",PRODUCT(Cum_Rets!O14:O49)^(1/3)-1)</f>
        <v/>
      </c>
      <c r="P14" s="81" t="str">
        <f>IF(COUNT(Cum_Rets!P14:P49)&lt;36,"",PRODUCT(Cum_Rets!P14:P49)^(1/3)-1)</f>
        <v/>
      </c>
      <c r="Q14" s="81" t="str">
        <f>IF(COUNT(Cum_Rets!Q14:Q49)&lt;36,"",PRODUCT(Cum_Rets!Q14:Q49)^(1/3)-1)</f>
        <v/>
      </c>
      <c r="R14" s="81" t="str">
        <f>IF(COUNT(Cum_Rets!R14:R49)&lt;36,"",PRODUCT(Cum_Rets!R14:R49)^(1/3)-1)</f>
        <v/>
      </c>
      <c r="S14" s="81">
        <f>IF(COUNT(Cum_Rets!S14:S49)&lt;36,"",PRODUCT(Cum_Rets!S14:S49)^(1/3)-1)</f>
        <v>0.12174383735183381</v>
      </c>
      <c r="T14" s="88">
        <f t="shared" si="0"/>
        <v>0.12551140165270203</v>
      </c>
      <c r="U14" s="88">
        <f t="shared" si="1"/>
        <v>0.12146287991174348</v>
      </c>
      <c r="V14" s="88">
        <f t="shared" si="2"/>
        <v>0.11471534367681258</v>
      </c>
      <c r="W14" s="88">
        <f t="shared" si="3"/>
        <v>0.10796780744188167</v>
      </c>
      <c r="X14" s="88">
        <f t="shared" si="4"/>
        <v>0.10391928570092313</v>
      </c>
    </row>
    <row r="15" spans="1:24" x14ac:dyDescent="0.25">
      <c r="A15" s="79">
        <v>38046</v>
      </c>
      <c r="B15" s="81" t="str">
        <f>IF(COUNT(Cum_Rets!B15:B50)&lt;36,"",PRODUCT(Cum_Rets!B15:B50)^(1/3)-1)</f>
        <v/>
      </c>
      <c r="C15" s="81" t="str">
        <f>IF(COUNT(Cum_Rets!C15:C50)&lt;36,"",PRODUCT(Cum_Rets!C15:C50)^(1/3)-1)</f>
        <v/>
      </c>
      <c r="D15" s="81" t="str">
        <f>IF(COUNT(Cum_Rets!D15:D50)&lt;36,"",PRODUCT(Cum_Rets!D15:D50)^(1/3)-1)</f>
        <v/>
      </c>
      <c r="E15" s="81" t="str">
        <f>IF(COUNT(Cum_Rets!E15:E50)&lt;36,"",PRODUCT(Cum_Rets!E15:E50)^(1/3)-1)</f>
        <v/>
      </c>
      <c r="F15" s="81" t="str">
        <f>IF(COUNT(Cum_Rets!F15:F50)&lt;36,"",PRODUCT(Cum_Rets!F15:F50)^(1/3)-1)</f>
        <v/>
      </c>
      <c r="G15" s="81" t="str">
        <f>IF(COUNT(Cum_Rets!G15:G50)&lt;36,"",PRODUCT(Cum_Rets!G15:G50)^(1/3)-1)</f>
        <v/>
      </c>
      <c r="H15" s="81" t="str">
        <f>IF(COUNT(Cum_Rets!H15:H50)&lt;36,"",PRODUCT(Cum_Rets!H15:H50)^(1/3)-1)</f>
        <v/>
      </c>
      <c r="I15" s="81" t="str">
        <f>IF(COUNT(Cum_Rets!I15:I50)&lt;36,"",PRODUCT(Cum_Rets!I15:I50)^(1/3)-1)</f>
        <v/>
      </c>
      <c r="J15" s="81">
        <f>IF(COUNT(Cum_Rets!J15:J50)&lt;36,"",PRODUCT(Cum_Rets!J15:J50)^(1/3)-1)</f>
        <v>0.11352814519936727</v>
      </c>
      <c r="K15" s="81">
        <f>IF(COUNT(Cum_Rets!K15:K50)&lt;36,"",PRODUCT(Cum_Rets!K15:K50)^(1/3)-1)</f>
        <v>9.8173281458524775E-2</v>
      </c>
      <c r="L15" s="81" t="str">
        <f>IF(COUNT(Cum_Rets!L15:L50)&lt;36,"",PRODUCT(Cum_Rets!L15:L50)^(1/3)-1)</f>
        <v/>
      </c>
      <c r="M15" s="81" t="str">
        <f>IF(COUNT(Cum_Rets!M15:M50)&lt;36,"",PRODUCT(Cum_Rets!M15:M50)^(1/3)-1)</f>
        <v/>
      </c>
      <c r="N15" s="81" t="str">
        <f>IF(COUNT(Cum_Rets!N15:N50)&lt;36,"",PRODUCT(Cum_Rets!N15:N50)^(1/3)-1)</f>
        <v/>
      </c>
      <c r="O15" s="81" t="str">
        <f>IF(COUNT(Cum_Rets!O15:O50)&lt;36,"",PRODUCT(Cum_Rets!O15:O50)^(1/3)-1)</f>
        <v/>
      </c>
      <c r="P15" s="81" t="str">
        <f>IF(COUNT(Cum_Rets!P15:P50)&lt;36,"",PRODUCT(Cum_Rets!P15:P50)^(1/3)-1)</f>
        <v/>
      </c>
      <c r="Q15" s="81" t="str">
        <f>IF(COUNT(Cum_Rets!Q15:Q50)&lt;36,"",PRODUCT(Cum_Rets!Q15:Q50)^(1/3)-1)</f>
        <v/>
      </c>
      <c r="R15" s="81" t="str">
        <f>IF(COUNT(Cum_Rets!R15:R50)&lt;36,"",PRODUCT(Cum_Rets!R15:R50)^(1/3)-1)</f>
        <v/>
      </c>
      <c r="S15" s="81">
        <f>IF(COUNT(Cum_Rets!S15:S50)&lt;36,"",PRODUCT(Cum_Rets!S15:S50)^(1/3)-1)</f>
        <v>0.10477272083619815</v>
      </c>
      <c r="T15" s="88">
        <f t="shared" si="0"/>
        <v>0.11199265882528302</v>
      </c>
      <c r="U15" s="88">
        <f t="shared" si="1"/>
        <v>0.10968942926415665</v>
      </c>
      <c r="V15" s="88">
        <f t="shared" si="2"/>
        <v>0.10585071332894602</v>
      </c>
      <c r="W15" s="88">
        <f t="shared" si="3"/>
        <v>0.1020119973937354</v>
      </c>
      <c r="X15" s="88">
        <f t="shared" si="4"/>
        <v>9.9708767832609027E-2</v>
      </c>
    </row>
    <row r="16" spans="1:24" x14ac:dyDescent="0.25">
      <c r="A16" s="79">
        <v>38077</v>
      </c>
      <c r="B16" s="81" t="str">
        <f>IF(COUNT(Cum_Rets!B16:B51)&lt;36,"",PRODUCT(Cum_Rets!B16:B51)^(1/3)-1)</f>
        <v/>
      </c>
      <c r="C16" s="81" t="str">
        <f>IF(COUNT(Cum_Rets!C16:C51)&lt;36,"",PRODUCT(Cum_Rets!C16:C51)^(1/3)-1)</f>
        <v/>
      </c>
      <c r="D16" s="81" t="str">
        <f>IF(COUNT(Cum_Rets!D16:D51)&lt;36,"",PRODUCT(Cum_Rets!D16:D51)^(1/3)-1)</f>
        <v/>
      </c>
      <c r="E16" s="81" t="str">
        <f>IF(COUNT(Cum_Rets!E16:E51)&lt;36,"",PRODUCT(Cum_Rets!E16:E51)^(1/3)-1)</f>
        <v/>
      </c>
      <c r="F16" s="81" t="str">
        <f>IF(COUNT(Cum_Rets!F16:F51)&lt;36,"",PRODUCT(Cum_Rets!F16:F51)^(1/3)-1)</f>
        <v/>
      </c>
      <c r="G16" s="81" t="str">
        <f>IF(COUNT(Cum_Rets!G16:G51)&lt;36,"",PRODUCT(Cum_Rets!G16:G51)^(1/3)-1)</f>
        <v/>
      </c>
      <c r="H16" s="81" t="str">
        <f>IF(COUNT(Cum_Rets!H16:H51)&lt;36,"",PRODUCT(Cum_Rets!H16:H51)^(1/3)-1)</f>
        <v/>
      </c>
      <c r="I16" s="81" t="str">
        <f>IF(COUNT(Cum_Rets!I16:I51)&lt;36,"",PRODUCT(Cum_Rets!I16:I51)^(1/3)-1)</f>
        <v/>
      </c>
      <c r="J16" s="81">
        <f>IF(COUNT(Cum_Rets!J16:J51)&lt;36,"",PRODUCT(Cum_Rets!J16:J51)^(1/3)-1)</f>
        <v>0.12472342769662492</v>
      </c>
      <c r="K16" s="81">
        <f>IF(COUNT(Cum_Rets!K16:K51)&lt;36,"",PRODUCT(Cum_Rets!K16:K51)^(1/3)-1)</f>
        <v>0.10235279570566713</v>
      </c>
      <c r="L16" s="81" t="str">
        <f>IF(COUNT(Cum_Rets!L16:L51)&lt;36,"",PRODUCT(Cum_Rets!L16:L51)^(1/3)-1)</f>
        <v/>
      </c>
      <c r="M16" s="81" t="str">
        <f>IF(COUNT(Cum_Rets!M16:M51)&lt;36,"",PRODUCT(Cum_Rets!M16:M51)^(1/3)-1)</f>
        <v/>
      </c>
      <c r="N16" s="81" t="str">
        <f>IF(COUNT(Cum_Rets!N16:N51)&lt;36,"",PRODUCT(Cum_Rets!N16:N51)^(1/3)-1)</f>
        <v/>
      </c>
      <c r="O16" s="81" t="str">
        <f>IF(COUNT(Cum_Rets!O16:O51)&lt;36,"",PRODUCT(Cum_Rets!O16:O51)^(1/3)-1)</f>
        <v/>
      </c>
      <c r="P16" s="81" t="str">
        <f>IF(COUNT(Cum_Rets!P16:P51)&lt;36,"",PRODUCT(Cum_Rets!P16:P51)^(1/3)-1)</f>
        <v/>
      </c>
      <c r="Q16" s="81" t="str">
        <f>IF(COUNT(Cum_Rets!Q16:Q51)&lt;36,"",PRODUCT(Cum_Rets!Q16:Q51)^(1/3)-1)</f>
        <v/>
      </c>
      <c r="R16" s="81" t="str">
        <f>IF(COUNT(Cum_Rets!R16:R51)&lt;36,"",PRODUCT(Cum_Rets!R16:R51)^(1/3)-1)</f>
        <v/>
      </c>
      <c r="S16" s="81">
        <f>IF(COUNT(Cum_Rets!S16:S51)&lt;36,"",PRODUCT(Cum_Rets!S16:S51)^(1/3)-1)</f>
        <v>0.10705957055421256</v>
      </c>
      <c r="T16" s="88">
        <f t="shared" si="0"/>
        <v>0.12248636449752914</v>
      </c>
      <c r="U16" s="88">
        <f t="shared" si="1"/>
        <v>0.11913076969888547</v>
      </c>
      <c r="V16" s="88">
        <f t="shared" si="2"/>
        <v>0.11353811170114603</v>
      </c>
      <c r="W16" s="88">
        <f t="shared" si="3"/>
        <v>0.10794545370340658</v>
      </c>
      <c r="X16" s="88">
        <f t="shared" si="4"/>
        <v>0.10458985890476291</v>
      </c>
    </row>
    <row r="17" spans="1:24" x14ac:dyDescent="0.25">
      <c r="A17" s="79">
        <v>38107</v>
      </c>
      <c r="B17" s="81" t="str">
        <f>IF(COUNT(Cum_Rets!B17:B52)&lt;36,"",PRODUCT(Cum_Rets!B17:B52)^(1/3)-1)</f>
        <v/>
      </c>
      <c r="C17" s="81" t="str">
        <f>IF(COUNT(Cum_Rets!C17:C52)&lt;36,"",PRODUCT(Cum_Rets!C17:C52)^(1/3)-1)</f>
        <v/>
      </c>
      <c r="D17" s="81" t="str">
        <f>IF(COUNT(Cum_Rets!D17:D52)&lt;36,"",PRODUCT(Cum_Rets!D17:D52)^(1/3)-1)</f>
        <v/>
      </c>
      <c r="E17" s="81" t="str">
        <f>IF(COUNT(Cum_Rets!E17:E52)&lt;36,"",PRODUCT(Cum_Rets!E17:E52)^(1/3)-1)</f>
        <v/>
      </c>
      <c r="F17" s="81" t="str">
        <f>IF(COUNT(Cum_Rets!F17:F52)&lt;36,"",PRODUCT(Cum_Rets!F17:F52)^(1/3)-1)</f>
        <v/>
      </c>
      <c r="G17" s="81" t="str">
        <f>IF(COUNT(Cum_Rets!G17:G52)&lt;36,"",PRODUCT(Cum_Rets!G17:G52)^(1/3)-1)</f>
        <v/>
      </c>
      <c r="H17" s="81" t="str">
        <f>IF(COUNT(Cum_Rets!H17:H52)&lt;36,"",PRODUCT(Cum_Rets!H17:H52)^(1/3)-1)</f>
        <v/>
      </c>
      <c r="I17" s="81" t="str">
        <f>IF(COUNT(Cum_Rets!I17:I52)&lt;36,"",PRODUCT(Cum_Rets!I17:I52)^(1/3)-1)</f>
        <v/>
      </c>
      <c r="J17" s="81">
        <f>IF(COUNT(Cum_Rets!J17:J52)&lt;36,"",PRODUCT(Cum_Rets!J17:J52)^(1/3)-1)</f>
        <v>0.155219111697249</v>
      </c>
      <c r="K17" s="81">
        <f>IF(COUNT(Cum_Rets!K17:K52)&lt;36,"",PRODUCT(Cum_Rets!K17:K52)^(1/3)-1)</f>
        <v>0.13594390151757207</v>
      </c>
      <c r="L17" s="81" t="str">
        <f>IF(COUNT(Cum_Rets!L17:L52)&lt;36,"",PRODUCT(Cum_Rets!L17:L52)^(1/3)-1)</f>
        <v/>
      </c>
      <c r="M17" s="81" t="str">
        <f>IF(COUNT(Cum_Rets!M17:M52)&lt;36,"",PRODUCT(Cum_Rets!M17:M52)^(1/3)-1)</f>
        <v/>
      </c>
      <c r="N17" s="81" t="str">
        <f>IF(COUNT(Cum_Rets!N17:N52)&lt;36,"",PRODUCT(Cum_Rets!N17:N52)^(1/3)-1)</f>
        <v/>
      </c>
      <c r="O17" s="81" t="str">
        <f>IF(COUNT(Cum_Rets!O17:O52)&lt;36,"",PRODUCT(Cum_Rets!O17:O52)^(1/3)-1)</f>
        <v/>
      </c>
      <c r="P17" s="81" t="str">
        <f>IF(COUNT(Cum_Rets!P17:P52)&lt;36,"",PRODUCT(Cum_Rets!P17:P52)^(1/3)-1)</f>
        <v/>
      </c>
      <c r="Q17" s="81" t="str">
        <f>IF(COUNT(Cum_Rets!Q17:Q52)&lt;36,"",PRODUCT(Cum_Rets!Q17:Q52)^(1/3)-1)</f>
        <v/>
      </c>
      <c r="R17" s="81" t="str">
        <f>IF(COUNT(Cum_Rets!R17:R52)&lt;36,"",PRODUCT(Cum_Rets!R17:R52)^(1/3)-1)</f>
        <v/>
      </c>
      <c r="S17" s="81">
        <f>IF(COUNT(Cum_Rets!S17:S52)&lt;36,"",PRODUCT(Cum_Rets!S17:S52)^(1/3)-1)</f>
        <v>0.13384533819466848</v>
      </c>
      <c r="T17" s="88">
        <f t="shared" si="0"/>
        <v>0.1532915906792813</v>
      </c>
      <c r="U17" s="88">
        <f t="shared" si="1"/>
        <v>0.15040030915232977</v>
      </c>
      <c r="V17" s="88">
        <f t="shared" si="2"/>
        <v>0.14558150660741054</v>
      </c>
      <c r="W17" s="88">
        <f t="shared" si="3"/>
        <v>0.14076270406249131</v>
      </c>
      <c r="X17" s="88">
        <f t="shared" si="4"/>
        <v>0.13787142253553977</v>
      </c>
    </row>
    <row r="18" spans="1:24" x14ac:dyDescent="0.25">
      <c r="A18" s="79">
        <v>38138</v>
      </c>
      <c r="B18" s="81" t="str">
        <f>IF(COUNT(Cum_Rets!B18:B53)&lt;36,"",PRODUCT(Cum_Rets!B18:B53)^(1/3)-1)</f>
        <v/>
      </c>
      <c r="C18" s="81" t="str">
        <f>IF(COUNT(Cum_Rets!C18:C53)&lt;36,"",PRODUCT(Cum_Rets!C18:C53)^(1/3)-1)</f>
        <v/>
      </c>
      <c r="D18" s="81" t="str">
        <f>IF(COUNT(Cum_Rets!D18:D53)&lt;36,"",PRODUCT(Cum_Rets!D18:D53)^(1/3)-1)</f>
        <v/>
      </c>
      <c r="E18" s="81" t="str">
        <f>IF(COUNT(Cum_Rets!E18:E53)&lt;36,"",PRODUCT(Cum_Rets!E18:E53)^(1/3)-1)</f>
        <v/>
      </c>
      <c r="F18" s="81" t="str">
        <f>IF(COUNT(Cum_Rets!F18:F53)&lt;36,"",PRODUCT(Cum_Rets!F18:F53)^(1/3)-1)</f>
        <v/>
      </c>
      <c r="G18" s="81" t="str">
        <f>IF(COUNT(Cum_Rets!G18:G53)&lt;36,"",PRODUCT(Cum_Rets!G18:G53)^(1/3)-1)</f>
        <v/>
      </c>
      <c r="H18" s="81" t="str">
        <f>IF(COUNT(Cum_Rets!H18:H53)&lt;36,"",PRODUCT(Cum_Rets!H18:H53)^(1/3)-1)</f>
        <v/>
      </c>
      <c r="I18" s="81" t="str">
        <f>IF(COUNT(Cum_Rets!I18:I53)&lt;36,"",PRODUCT(Cum_Rets!I18:I53)^(1/3)-1)</f>
        <v/>
      </c>
      <c r="J18" s="81">
        <f>IF(COUNT(Cum_Rets!J18:J53)&lt;36,"",PRODUCT(Cum_Rets!J18:J53)^(1/3)-1)</f>
        <v>0.11392610777567858</v>
      </c>
      <c r="K18" s="81">
        <f>IF(COUNT(Cum_Rets!K18:K53)&lt;36,"",PRODUCT(Cum_Rets!K18:K53)^(1/3)-1)</f>
        <v>0.10988791081334792</v>
      </c>
      <c r="L18" s="81" t="str">
        <f>IF(COUNT(Cum_Rets!L18:L53)&lt;36,"",PRODUCT(Cum_Rets!L18:L53)^(1/3)-1)</f>
        <v/>
      </c>
      <c r="M18" s="81" t="str">
        <f>IF(COUNT(Cum_Rets!M18:M53)&lt;36,"",PRODUCT(Cum_Rets!M18:M53)^(1/3)-1)</f>
        <v/>
      </c>
      <c r="N18" s="81" t="str">
        <f>IF(COUNT(Cum_Rets!N18:N53)&lt;36,"",PRODUCT(Cum_Rets!N18:N53)^(1/3)-1)</f>
        <v/>
      </c>
      <c r="O18" s="81" t="str">
        <f>IF(COUNT(Cum_Rets!O18:O53)&lt;36,"",PRODUCT(Cum_Rets!O18:O53)^(1/3)-1)</f>
        <v/>
      </c>
      <c r="P18" s="81" t="str">
        <f>IF(COUNT(Cum_Rets!P18:P53)&lt;36,"",PRODUCT(Cum_Rets!P18:P53)^(1/3)-1)</f>
        <v/>
      </c>
      <c r="Q18" s="81" t="str">
        <f>IF(COUNT(Cum_Rets!Q18:Q53)&lt;36,"",PRODUCT(Cum_Rets!Q18:Q53)^(1/3)-1)</f>
        <v/>
      </c>
      <c r="R18" s="81" t="str">
        <f>IF(COUNT(Cum_Rets!R18:R53)&lt;36,"",PRODUCT(Cum_Rets!R18:R53)^(1/3)-1)</f>
        <v/>
      </c>
      <c r="S18" s="81">
        <f>IF(COUNT(Cum_Rets!S18:S53)&lt;36,"",PRODUCT(Cum_Rets!S18:S53)^(1/3)-1)</f>
        <v>8.9444025006371719E-2</v>
      </c>
      <c r="T18" s="88">
        <f t="shared" si="0"/>
        <v>0.1135222880794455</v>
      </c>
      <c r="U18" s="88">
        <f t="shared" si="1"/>
        <v>0.11291655853509591</v>
      </c>
      <c r="V18" s="88">
        <f t="shared" si="2"/>
        <v>0.11190700929451325</v>
      </c>
      <c r="W18" s="88">
        <f t="shared" si="3"/>
        <v>0.11089746005393059</v>
      </c>
      <c r="X18" s="88">
        <f t="shared" si="4"/>
        <v>0.11029173050958099</v>
      </c>
    </row>
    <row r="19" spans="1:24" x14ac:dyDescent="0.25">
      <c r="A19" s="79">
        <v>38168</v>
      </c>
      <c r="B19" s="81" t="str">
        <f>IF(COUNT(Cum_Rets!B19:B54)&lt;36,"",PRODUCT(Cum_Rets!B19:B54)^(1/3)-1)</f>
        <v/>
      </c>
      <c r="C19" s="81" t="str">
        <f>IF(COUNT(Cum_Rets!C19:C54)&lt;36,"",PRODUCT(Cum_Rets!C19:C54)^(1/3)-1)</f>
        <v/>
      </c>
      <c r="D19" s="81" t="str">
        <f>IF(COUNT(Cum_Rets!D19:D54)&lt;36,"",PRODUCT(Cum_Rets!D19:D54)^(1/3)-1)</f>
        <v/>
      </c>
      <c r="E19" s="81" t="str">
        <f>IF(COUNT(Cum_Rets!E19:E54)&lt;36,"",PRODUCT(Cum_Rets!E19:E54)^(1/3)-1)</f>
        <v/>
      </c>
      <c r="F19" s="81" t="str">
        <f>IF(COUNT(Cum_Rets!F19:F54)&lt;36,"",PRODUCT(Cum_Rets!F19:F54)^(1/3)-1)</f>
        <v/>
      </c>
      <c r="G19" s="81" t="str">
        <f>IF(COUNT(Cum_Rets!G19:G54)&lt;36,"",PRODUCT(Cum_Rets!G19:G54)^(1/3)-1)</f>
        <v/>
      </c>
      <c r="H19" s="81" t="str">
        <f>IF(COUNT(Cum_Rets!H19:H54)&lt;36,"",PRODUCT(Cum_Rets!H19:H54)^(1/3)-1)</f>
        <v/>
      </c>
      <c r="I19" s="81" t="str">
        <f>IF(COUNT(Cum_Rets!I19:I54)&lt;36,"",PRODUCT(Cum_Rets!I19:I54)^(1/3)-1)</f>
        <v/>
      </c>
      <c r="J19" s="81">
        <f>IF(COUNT(Cum_Rets!J19:J54)&lt;36,"",PRODUCT(Cum_Rets!J19:J54)^(1/3)-1)</f>
        <v>9.9482218151586643E-2</v>
      </c>
      <c r="K19" s="81">
        <f>IF(COUNT(Cum_Rets!K19:K54)&lt;36,"",PRODUCT(Cum_Rets!K19:K54)^(1/3)-1)</f>
        <v>8.8456922674097882E-2</v>
      </c>
      <c r="L19" s="81" t="str">
        <f>IF(COUNT(Cum_Rets!L19:L54)&lt;36,"",PRODUCT(Cum_Rets!L19:L54)^(1/3)-1)</f>
        <v/>
      </c>
      <c r="M19" s="81" t="str">
        <f>IF(COUNT(Cum_Rets!M19:M54)&lt;36,"",PRODUCT(Cum_Rets!M19:M54)^(1/3)-1)</f>
        <v/>
      </c>
      <c r="N19" s="81" t="str">
        <f>IF(COUNT(Cum_Rets!N19:N54)&lt;36,"",PRODUCT(Cum_Rets!N19:N54)^(1/3)-1)</f>
        <v/>
      </c>
      <c r="O19" s="81" t="str">
        <f>IF(COUNT(Cum_Rets!O19:O54)&lt;36,"",PRODUCT(Cum_Rets!O19:O54)^(1/3)-1)</f>
        <v/>
      </c>
      <c r="P19" s="81" t="str">
        <f>IF(COUNT(Cum_Rets!P19:P54)&lt;36,"",PRODUCT(Cum_Rets!P19:P54)^(1/3)-1)</f>
        <v/>
      </c>
      <c r="Q19" s="81" t="str">
        <f>IF(COUNT(Cum_Rets!Q19:Q54)&lt;36,"",PRODUCT(Cum_Rets!Q19:Q54)^(1/3)-1)</f>
        <v/>
      </c>
      <c r="R19" s="81" t="str">
        <f>IF(COUNT(Cum_Rets!R19:R54)&lt;36,"",PRODUCT(Cum_Rets!R19:R54)^(1/3)-1)</f>
        <v/>
      </c>
      <c r="S19" s="81">
        <f>IF(COUNT(Cum_Rets!S19:S54)&lt;36,"",PRODUCT(Cum_Rets!S19:S54)^(1/3)-1)</f>
        <v>7.5799089132285724E-2</v>
      </c>
      <c r="T19" s="88">
        <f t="shared" si="0"/>
        <v>9.8379688603837764E-2</v>
      </c>
      <c r="U19" s="88">
        <f t="shared" si="1"/>
        <v>9.6725894282214453E-2</v>
      </c>
      <c r="V19" s="88">
        <f t="shared" si="2"/>
        <v>9.3969570412842263E-2</v>
      </c>
      <c r="W19" s="88">
        <f t="shared" si="3"/>
        <v>9.1213246543470072E-2</v>
      </c>
      <c r="X19" s="88">
        <f t="shared" si="4"/>
        <v>8.9559452221846761E-2</v>
      </c>
    </row>
    <row r="20" spans="1:24" x14ac:dyDescent="0.25">
      <c r="A20" s="79">
        <v>38199</v>
      </c>
      <c r="B20" s="81" t="str">
        <f>IF(COUNT(Cum_Rets!B20:B55)&lt;36,"",PRODUCT(Cum_Rets!B20:B55)^(1/3)-1)</f>
        <v/>
      </c>
      <c r="C20" s="81" t="str">
        <f>IF(COUNT(Cum_Rets!C20:C55)&lt;36,"",PRODUCT(Cum_Rets!C20:C55)^(1/3)-1)</f>
        <v/>
      </c>
      <c r="D20" s="81" t="str">
        <f>IF(COUNT(Cum_Rets!D20:D55)&lt;36,"",PRODUCT(Cum_Rets!D20:D55)^(1/3)-1)</f>
        <v/>
      </c>
      <c r="E20" s="81" t="str">
        <f>IF(COUNT(Cum_Rets!E20:E55)&lt;36,"",PRODUCT(Cum_Rets!E20:E55)^(1/3)-1)</f>
        <v/>
      </c>
      <c r="F20" s="81" t="str">
        <f>IF(COUNT(Cum_Rets!F20:F55)&lt;36,"",PRODUCT(Cum_Rets!F20:F55)^(1/3)-1)</f>
        <v/>
      </c>
      <c r="G20" s="81" t="str">
        <f>IF(COUNT(Cum_Rets!G20:G55)&lt;36,"",PRODUCT(Cum_Rets!G20:G55)^(1/3)-1)</f>
        <v/>
      </c>
      <c r="H20" s="81" t="str">
        <f>IF(COUNT(Cum_Rets!H20:H55)&lt;36,"",PRODUCT(Cum_Rets!H20:H55)^(1/3)-1)</f>
        <v/>
      </c>
      <c r="I20" s="81" t="str">
        <f>IF(COUNT(Cum_Rets!I20:I55)&lt;36,"",PRODUCT(Cum_Rets!I20:I55)^(1/3)-1)</f>
        <v/>
      </c>
      <c r="J20" s="81">
        <f>IF(COUNT(Cum_Rets!J20:J55)&lt;36,"",PRODUCT(Cum_Rets!J20:J55)^(1/3)-1)</f>
        <v>0.10008959683871299</v>
      </c>
      <c r="K20" s="81">
        <f>IF(COUNT(Cum_Rets!K20:K55)&lt;36,"",PRODUCT(Cum_Rets!K20:K55)^(1/3)-1)</f>
        <v>0.11272248093330517</v>
      </c>
      <c r="L20" s="81" t="str">
        <f>IF(COUNT(Cum_Rets!L20:L55)&lt;36,"",PRODUCT(Cum_Rets!L20:L55)^(1/3)-1)</f>
        <v/>
      </c>
      <c r="M20" s="81" t="str">
        <f>IF(COUNT(Cum_Rets!M20:M55)&lt;36,"",PRODUCT(Cum_Rets!M20:M55)^(1/3)-1)</f>
        <v/>
      </c>
      <c r="N20" s="81" t="str">
        <f>IF(COUNT(Cum_Rets!N20:N55)&lt;36,"",PRODUCT(Cum_Rets!N20:N55)^(1/3)-1)</f>
        <v/>
      </c>
      <c r="O20" s="81" t="str">
        <f>IF(COUNT(Cum_Rets!O20:O55)&lt;36,"",PRODUCT(Cum_Rets!O20:O55)^(1/3)-1)</f>
        <v/>
      </c>
      <c r="P20" s="81" t="str">
        <f>IF(COUNT(Cum_Rets!P20:P55)&lt;36,"",PRODUCT(Cum_Rets!P20:P55)^(1/3)-1)</f>
        <v/>
      </c>
      <c r="Q20" s="81" t="str">
        <f>IF(COUNT(Cum_Rets!Q20:Q55)&lt;36,"",PRODUCT(Cum_Rets!Q20:Q55)^(1/3)-1)</f>
        <v/>
      </c>
      <c r="R20" s="81" t="str">
        <f>IF(COUNT(Cum_Rets!R20:R55)&lt;36,"",PRODUCT(Cum_Rets!R20:R55)^(1/3)-1)</f>
        <v/>
      </c>
      <c r="S20" s="81">
        <f>IF(COUNT(Cum_Rets!S20:S55)&lt;36,"",PRODUCT(Cum_Rets!S20:S55)^(1/3)-1)</f>
        <v>7.1583932460521638E-2</v>
      </c>
      <c r="T20" s="88">
        <f t="shared" si="0"/>
        <v>0.11145919252384595</v>
      </c>
      <c r="U20" s="88">
        <f t="shared" si="1"/>
        <v>0.10956425990965712</v>
      </c>
      <c r="V20" s="88">
        <f t="shared" si="2"/>
        <v>0.10640603888600908</v>
      </c>
      <c r="W20" s="88">
        <f t="shared" si="3"/>
        <v>0.10324781786236104</v>
      </c>
      <c r="X20" s="88">
        <f t="shared" si="4"/>
        <v>0.10135288524817221</v>
      </c>
    </row>
    <row r="21" spans="1:24" x14ac:dyDescent="0.25">
      <c r="A21" s="79">
        <v>38230</v>
      </c>
      <c r="B21" s="81" t="str">
        <f>IF(COUNT(Cum_Rets!B21:B56)&lt;36,"",PRODUCT(Cum_Rets!B21:B56)^(1/3)-1)</f>
        <v/>
      </c>
      <c r="C21" s="81" t="str">
        <f>IF(COUNT(Cum_Rets!C21:C56)&lt;36,"",PRODUCT(Cum_Rets!C21:C56)^(1/3)-1)</f>
        <v/>
      </c>
      <c r="D21" s="81" t="str">
        <f>IF(COUNT(Cum_Rets!D21:D56)&lt;36,"",PRODUCT(Cum_Rets!D21:D56)^(1/3)-1)</f>
        <v/>
      </c>
      <c r="E21" s="81" t="str">
        <f>IF(COUNT(Cum_Rets!E21:E56)&lt;36,"",PRODUCT(Cum_Rets!E21:E56)^(1/3)-1)</f>
        <v/>
      </c>
      <c r="F21" s="81" t="str">
        <f>IF(COUNT(Cum_Rets!F21:F56)&lt;36,"",PRODUCT(Cum_Rets!F21:F56)^(1/3)-1)</f>
        <v/>
      </c>
      <c r="G21" s="81" t="str">
        <f>IF(COUNT(Cum_Rets!G21:G56)&lt;36,"",PRODUCT(Cum_Rets!G21:G56)^(1/3)-1)</f>
        <v/>
      </c>
      <c r="H21" s="81" t="str">
        <f>IF(COUNT(Cum_Rets!H21:H56)&lt;36,"",PRODUCT(Cum_Rets!H21:H56)^(1/3)-1)</f>
        <v/>
      </c>
      <c r="I21" s="81" t="str">
        <f>IF(COUNT(Cum_Rets!I21:I56)&lt;36,"",PRODUCT(Cum_Rets!I21:I56)^(1/3)-1)</f>
        <v/>
      </c>
      <c r="J21" s="81">
        <f>IF(COUNT(Cum_Rets!J21:J56)&lt;36,"",PRODUCT(Cum_Rets!J21:J56)^(1/3)-1)</f>
        <v>0.12392012543883357</v>
      </c>
      <c r="K21" s="81">
        <f>IF(COUNT(Cum_Rets!K21:K56)&lt;36,"",PRODUCT(Cum_Rets!K21:K56)^(1/3)-1)</f>
        <v>0.128456819405667</v>
      </c>
      <c r="L21" s="81" t="str">
        <f>IF(COUNT(Cum_Rets!L21:L56)&lt;36,"",PRODUCT(Cum_Rets!L21:L56)^(1/3)-1)</f>
        <v/>
      </c>
      <c r="M21" s="81" t="str">
        <f>IF(COUNT(Cum_Rets!M21:M56)&lt;36,"",PRODUCT(Cum_Rets!M21:M56)^(1/3)-1)</f>
        <v/>
      </c>
      <c r="N21" s="81" t="str">
        <f>IF(COUNT(Cum_Rets!N21:N56)&lt;36,"",PRODUCT(Cum_Rets!N21:N56)^(1/3)-1)</f>
        <v/>
      </c>
      <c r="O21" s="81" t="str">
        <f>IF(COUNT(Cum_Rets!O21:O56)&lt;36,"",PRODUCT(Cum_Rets!O21:O56)^(1/3)-1)</f>
        <v/>
      </c>
      <c r="P21" s="81" t="str">
        <f>IF(COUNT(Cum_Rets!P21:P56)&lt;36,"",PRODUCT(Cum_Rets!P21:P56)^(1/3)-1)</f>
        <v/>
      </c>
      <c r="Q21" s="81" t="str">
        <f>IF(COUNT(Cum_Rets!Q21:Q56)&lt;36,"",PRODUCT(Cum_Rets!Q21:Q56)^(1/3)-1)</f>
        <v/>
      </c>
      <c r="R21" s="81" t="str">
        <f>IF(COUNT(Cum_Rets!R21:R56)&lt;36,"",PRODUCT(Cum_Rets!R21:R56)^(1/3)-1)</f>
        <v/>
      </c>
      <c r="S21" s="81">
        <f>IF(COUNT(Cum_Rets!S21:S56)&lt;36,"",PRODUCT(Cum_Rets!S21:S56)^(1/3)-1)</f>
        <v>0.10499905616216454</v>
      </c>
      <c r="T21" s="88">
        <f t="shared" si="0"/>
        <v>0.12800315000898366</v>
      </c>
      <c r="U21" s="88">
        <f t="shared" si="1"/>
        <v>0.12732264591395864</v>
      </c>
      <c r="V21" s="88">
        <f t="shared" si="2"/>
        <v>0.12618847242225029</v>
      </c>
      <c r="W21" s="88">
        <f t="shared" si="3"/>
        <v>0.12505429893054193</v>
      </c>
      <c r="X21" s="88">
        <f t="shared" si="4"/>
        <v>0.12437379483551692</v>
      </c>
    </row>
    <row r="22" spans="1:24" x14ac:dyDescent="0.25">
      <c r="A22" s="79">
        <v>38260</v>
      </c>
      <c r="B22" s="81" t="str">
        <f>IF(COUNT(Cum_Rets!B22:B57)&lt;36,"",PRODUCT(Cum_Rets!B22:B57)^(1/3)-1)</f>
        <v/>
      </c>
      <c r="C22" s="81" t="str">
        <f>IF(COUNT(Cum_Rets!C22:C57)&lt;36,"",PRODUCT(Cum_Rets!C22:C57)^(1/3)-1)</f>
        <v/>
      </c>
      <c r="D22" s="81" t="str">
        <f>IF(COUNT(Cum_Rets!D22:D57)&lt;36,"",PRODUCT(Cum_Rets!D22:D57)^(1/3)-1)</f>
        <v/>
      </c>
      <c r="E22" s="81" t="str">
        <f>IF(COUNT(Cum_Rets!E22:E57)&lt;36,"",PRODUCT(Cum_Rets!E22:E57)^(1/3)-1)</f>
        <v/>
      </c>
      <c r="F22" s="81" t="str">
        <f>IF(COUNT(Cum_Rets!F22:F57)&lt;36,"",PRODUCT(Cum_Rets!F22:F57)^(1/3)-1)</f>
        <v/>
      </c>
      <c r="G22" s="81" t="str">
        <f>IF(COUNT(Cum_Rets!G22:G57)&lt;36,"",PRODUCT(Cum_Rets!G22:G57)^(1/3)-1)</f>
        <v/>
      </c>
      <c r="H22" s="81" t="str">
        <f>IF(COUNT(Cum_Rets!H22:H57)&lt;36,"",PRODUCT(Cum_Rets!H22:H57)^(1/3)-1)</f>
        <v/>
      </c>
      <c r="I22" s="81" t="str">
        <f>IF(COUNT(Cum_Rets!I22:I57)&lt;36,"",PRODUCT(Cum_Rets!I22:I57)^(1/3)-1)</f>
        <v/>
      </c>
      <c r="J22" s="81">
        <f>IF(COUNT(Cum_Rets!J22:J57)&lt;36,"",PRODUCT(Cum_Rets!J22:J57)^(1/3)-1)</f>
        <v>0.13033192077152789</v>
      </c>
      <c r="K22" s="81">
        <f>IF(COUNT(Cum_Rets!K22:K57)&lt;36,"",PRODUCT(Cum_Rets!K22:K57)^(1/3)-1)</f>
        <v>0.14734648970177355</v>
      </c>
      <c r="L22" s="81" t="str">
        <f>IF(COUNT(Cum_Rets!L22:L57)&lt;36,"",PRODUCT(Cum_Rets!L22:L57)^(1/3)-1)</f>
        <v/>
      </c>
      <c r="M22" s="81" t="str">
        <f>IF(COUNT(Cum_Rets!M22:M57)&lt;36,"",PRODUCT(Cum_Rets!M22:M57)^(1/3)-1)</f>
        <v/>
      </c>
      <c r="N22" s="81" t="str">
        <f>IF(COUNT(Cum_Rets!N22:N57)&lt;36,"",PRODUCT(Cum_Rets!N22:N57)^(1/3)-1)</f>
        <v/>
      </c>
      <c r="O22" s="81" t="str">
        <f>IF(COUNT(Cum_Rets!O22:O57)&lt;36,"",PRODUCT(Cum_Rets!O22:O57)^(1/3)-1)</f>
        <v/>
      </c>
      <c r="P22" s="81" t="str">
        <f>IF(COUNT(Cum_Rets!P22:P57)&lt;36,"",PRODUCT(Cum_Rets!P22:P57)^(1/3)-1)</f>
        <v/>
      </c>
      <c r="Q22" s="81" t="str">
        <f>IF(COUNT(Cum_Rets!Q22:Q57)&lt;36,"",PRODUCT(Cum_Rets!Q22:Q57)^(1/3)-1)</f>
        <v/>
      </c>
      <c r="R22" s="81" t="str">
        <f>IF(COUNT(Cum_Rets!R22:R57)&lt;36,"",PRODUCT(Cum_Rets!R22:R57)^(1/3)-1)</f>
        <v/>
      </c>
      <c r="S22" s="81">
        <f>IF(COUNT(Cum_Rets!S22:S57)&lt;36,"",PRODUCT(Cum_Rets!S22:S57)^(1/3)-1)</f>
        <v>0.11664838537182232</v>
      </c>
      <c r="T22" s="88">
        <f t="shared" si="0"/>
        <v>0.14564503280874899</v>
      </c>
      <c r="U22" s="88">
        <f t="shared" si="1"/>
        <v>0.14309284746921214</v>
      </c>
      <c r="V22" s="88">
        <f t="shared" si="2"/>
        <v>0.13883920523665072</v>
      </c>
      <c r="W22" s="88">
        <f t="shared" si="3"/>
        <v>0.1345855630040893</v>
      </c>
      <c r="X22" s="88">
        <f t="shared" si="4"/>
        <v>0.13203337766455245</v>
      </c>
    </row>
    <row r="23" spans="1:24" x14ac:dyDescent="0.25">
      <c r="A23" s="79">
        <v>38291</v>
      </c>
      <c r="B23" s="81" t="str">
        <f>IF(COUNT(Cum_Rets!B23:B58)&lt;36,"",PRODUCT(Cum_Rets!B23:B58)^(1/3)-1)</f>
        <v/>
      </c>
      <c r="C23" s="81" t="str">
        <f>IF(COUNT(Cum_Rets!C23:C58)&lt;36,"",PRODUCT(Cum_Rets!C23:C58)^(1/3)-1)</f>
        <v/>
      </c>
      <c r="D23" s="81" t="str">
        <f>IF(COUNT(Cum_Rets!D23:D58)&lt;36,"",PRODUCT(Cum_Rets!D23:D58)^(1/3)-1)</f>
        <v/>
      </c>
      <c r="E23" s="81" t="str">
        <f>IF(COUNT(Cum_Rets!E23:E58)&lt;36,"",PRODUCT(Cum_Rets!E23:E58)^(1/3)-1)</f>
        <v/>
      </c>
      <c r="F23" s="81" t="str">
        <f>IF(COUNT(Cum_Rets!F23:F58)&lt;36,"",PRODUCT(Cum_Rets!F23:F58)^(1/3)-1)</f>
        <v/>
      </c>
      <c r="G23" s="81" t="str">
        <f>IF(COUNT(Cum_Rets!G23:G58)&lt;36,"",PRODUCT(Cum_Rets!G23:G58)^(1/3)-1)</f>
        <v/>
      </c>
      <c r="H23" s="81" t="str">
        <f>IF(COUNT(Cum_Rets!H23:H58)&lt;36,"",PRODUCT(Cum_Rets!H23:H58)^(1/3)-1)</f>
        <v/>
      </c>
      <c r="I23" s="81" t="str">
        <f>IF(COUNT(Cum_Rets!I23:I58)&lt;36,"",PRODUCT(Cum_Rets!I23:I58)^(1/3)-1)</f>
        <v/>
      </c>
      <c r="J23" s="81">
        <f>IF(COUNT(Cum_Rets!J23:J58)&lt;36,"",PRODUCT(Cum_Rets!J23:J58)^(1/3)-1)</f>
        <v>0.18379588544688752</v>
      </c>
      <c r="K23" s="81">
        <f>IF(COUNT(Cum_Rets!K23:K58)&lt;36,"",PRODUCT(Cum_Rets!K23:K58)^(1/3)-1)</f>
        <v>0.20128341933269045</v>
      </c>
      <c r="L23" s="81">
        <f>IF(COUNT(Cum_Rets!L23:L58)&lt;36,"",PRODUCT(Cum_Rets!L23:L58)^(1/3)-1)</f>
        <v>0.12535126819840037</v>
      </c>
      <c r="M23" s="81" t="str">
        <f>IF(COUNT(Cum_Rets!M23:M58)&lt;36,"",PRODUCT(Cum_Rets!M23:M58)^(1/3)-1)</f>
        <v/>
      </c>
      <c r="N23" s="81" t="str">
        <f>IF(COUNT(Cum_Rets!N23:N58)&lt;36,"",PRODUCT(Cum_Rets!N23:N58)^(1/3)-1)</f>
        <v/>
      </c>
      <c r="O23" s="81" t="str">
        <f>IF(COUNT(Cum_Rets!O23:O58)&lt;36,"",PRODUCT(Cum_Rets!O23:O58)^(1/3)-1)</f>
        <v/>
      </c>
      <c r="P23" s="81" t="str">
        <f>IF(COUNT(Cum_Rets!P23:P58)&lt;36,"",PRODUCT(Cum_Rets!P23:P58)^(1/3)-1)</f>
        <v/>
      </c>
      <c r="Q23" s="81" t="str">
        <f>IF(COUNT(Cum_Rets!Q23:Q58)&lt;36,"",PRODUCT(Cum_Rets!Q23:Q58)^(1/3)-1)</f>
        <v/>
      </c>
      <c r="R23" s="81">
        <f>IF(COUNT(Cum_Rets!R23:R58)&lt;36,"",PRODUCT(Cum_Rets!R23:R58)^(1/3)-1)</f>
        <v>0.17818222872613276</v>
      </c>
      <c r="S23" s="81">
        <f>IF(COUNT(Cum_Rets!S23:S58)&lt;36,"",PRODUCT(Cum_Rets!S23:S58)^(1/3)-1)</f>
        <v>0.17476552286093794</v>
      </c>
      <c r="T23" s="88">
        <f t="shared" si="0"/>
        <v>0.19603715916694958</v>
      </c>
      <c r="U23" s="88">
        <f t="shared" si="1"/>
        <v>0.18816776891833825</v>
      </c>
      <c r="V23" s="88">
        <f t="shared" si="2"/>
        <v>0.18098905708651014</v>
      </c>
      <c r="W23" s="88">
        <f t="shared" si="3"/>
        <v>0.16497448859419966</v>
      </c>
      <c r="X23" s="88">
        <f t="shared" si="4"/>
        <v>0.14120055635672007</v>
      </c>
    </row>
    <row r="24" spans="1:24" x14ac:dyDescent="0.25">
      <c r="A24" s="79">
        <v>38321</v>
      </c>
      <c r="B24" s="81" t="str">
        <f>IF(COUNT(Cum_Rets!B24:B59)&lt;36,"",PRODUCT(Cum_Rets!B24:B59)^(1/3)-1)</f>
        <v/>
      </c>
      <c r="C24" s="81" t="str">
        <f>IF(COUNT(Cum_Rets!C24:C59)&lt;36,"",PRODUCT(Cum_Rets!C24:C59)^(1/3)-1)</f>
        <v/>
      </c>
      <c r="D24" s="81" t="str">
        <f>IF(COUNT(Cum_Rets!D24:D59)&lt;36,"",PRODUCT(Cum_Rets!D24:D59)^(1/3)-1)</f>
        <v/>
      </c>
      <c r="E24" s="81" t="str">
        <f>IF(COUNT(Cum_Rets!E24:E59)&lt;36,"",PRODUCT(Cum_Rets!E24:E59)^(1/3)-1)</f>
        <v/>
      </c>
      <c r="F24" s="81" t="str">
        <f>IF(COUNT(Cum_Rets!F24:F59)&lt;36,"",PRODUCT(Cum_Rets!F24:F59)^(1/3)-1)</f>
        <v/>
      </c>
      <c r="G24" s="81" t="str">
        <f>IF(COUNT(Cum_Rets!G24:G59)&lt;36,"",PRODUCT(Cum_Rets!G24:G59)^(1/3)-1)</f>
        <v/>
      </c>
      <c r="H24" s="81" t="str">
        <f>IF(COUNT(Cum_Rets!H24:H59)&lt;36,"",PRODUCT(Cum_Rets!H24:H59)^(1/3)-1)</f>
        <v/>
      </c>
      <c r="I24" s="81" t="str">
        <f>IF(COUNT(Cum_Rets!I24:I59)&lt;36,"",PRODUCT(Cum_Rets!I24:I59)^(1/3)-1)</f>
        <v/>
      </c>
      <c r="J24" s="81">
        <f>IF(COUNT(Cum_Rets!J24:J59)&lt;36,"",PRODUCT(Cum_Rets!J24:J59)^(1/3)-1)</f>
        <v>0.18941376462654391</v>
      </c>
      <c r="K24" s="81">
        <f>IF(COUNT(Cum_Rets!K24:K59)&lt;36,"",PRODUCT(Cum_Rets!K24:K59)^(1/3)-1)</f>
        <v>0.21205108522554017</v>
      </c>
      <c r="L24" s="81">
        <f>IF(COUNT(Cum_Rets!L24:L59)&lt;36,"",PRODUCT(Cum_Rets!L24:L59)^(1/3)-1)</f>
        <v>0.11667793177140928</v>
      </c>
      <c r="M24" s="81" t="str">
        <f>IF(COUNT(Cum_Rets!M24:M59)&lt;36,"",PRODUCT(Cum_Rets!M24:M59)^(1/3)-1)</f>
        <v/>
      </c>
      <c r="N24" s="81" t="str">
        <f>IF(COUNT(Cum_Rets!N24:N59)&lt;36,"",PRODUCT(Cum_Rets!N24:N59)^(1/3)-1)</f>
        <v/>
      </c>
      <c r="O24" s="81" t="str">
        <f>IF(COUNT(Cum_Rets!O24:O59)&lt;36,"",PRODUCT(Cum_Rets!O24:O59)^(1/3)-1)</f>
        <v/>
      </c>
      <c r="P24" s="81" t="str">
        <f>IF(COUNT(Cum_Rets!P24:P59)&lt;36,"",PRODUCT(Cum_Rets!P24:P59)^(1/3)-1)</f>
        <v/>
      </c>
      <c r="Q24" s="81" t="str">
        <f>IF(COUNT(Cum_Rets!Q24:Q59)&lt;36,"",PRODUCT(Cum_Rets!Q24:Q59)^(1/3)-1)</f>
        <v/>
      </c>
      <c r="R24" s="81">
        <f>IF(COUNT(Cum_Rets!R24:R59)&lt;36,"",PRODUCT(Cum_Rets!R24:R59)^(1/3)-1)</f>
        <v>0.17586057703431712</v>
      </c>
      <c r="S24" s="81">
        <f>IF(COUNT(Cum_Rets!S24:S59)&lt;36,"",PRODUCT(Cum_Rets!S24:S59)^(1/3)-1)</f>
        <v>0.1494175900207142</v>
      </c>
      <c r="T24" s="88">
        <f t="shared" si="0"/>
        <v>0.2052598890458413</v>
      </c>
      <c r="U24" s="88">
        <f t="shared" si="1"/>
        <v>0.19507309477629298</v>
      </c>
      <c r="V24" s="88">
        <f t="shared" si="2"/>
        <v>0.18263717083043052</v>
      </c>
      <c r="W24" s="88">
        <f t="shared" si="3"/>
        <v>0.16106491571859016</v>
      </c>
      <c r="X24" s="88">
        <f t="shared" si="4"/>
        <v>0.13443272535028164</v>
      </c>
    </row>
    <row r="25" spans="1:24" x14ac:dyDescent="0.25">
      <c r="A25" s="79">
        <v>38352</v>
      </c>
      <c r="B25" s="81" t="str">
        <f>IF(COUNT(Cum_Rets!B25:B60)&lt;36,"",PRODUCT(Cum_Rets!B25:B60)^(1/3)-1)</f>
        <v/>
      </c>
      <c r="C25" s="81" t="str">
        <f>IF(COUNT(Cum_Rets!C25:C60)&lt;36,"",PRODUCT(Cum_Rets!C25:C60)^(1/3)-1)</f>
        <v/>
      </c>
      <c r="D25" s="81" t="str">
        <f>IF(COUNT(Cum_Rets!D25:D60)&lt;36,"",PRODUCT(Cum_Rets!D25:D60)^(1/3)-1)</f>
        <v/>
      </c>
      <c r="E25" s="81" t="str">
        <f>IF(COUNT(Cum_Rets!E25:E60)&lt;36,"",PRODUCT(Cum_Rets!E25:E60)^(1/3)-1)</f>
        <v/>
      </c>
      <c r="F25" s="81" t="str">
        <f>IF(COUNT(Cum_Rets!F25:F60)&lt;36,"",PRODUCT(Cum_Rets!F25:F60)^(1/3)-1)</f>
        <v/>
      </c>
      <c r="G25" s="81" t="str">
        <f>IF(COUNT(Cum_Rets!G25:G60)&lt;36,"",PRODUCT(Cum_Rets!G25:G60)^(1/3)-1)</f>
        <v/>
      </c>
      <c r="H25" s="81" t="str">
        <f>IF(COUNT(Cum_Rets!H25:H60)&lt;36,"",PRODUCT(Cum_Rets!H25:H60)^(1/3)-1)</f>
        <v/>
      </c>
      <c r="I25" s="81" t="str">
        <f>IF(COUNT(Cum_Rets!I25:I60)&lt;36,"",PRODUCT(Cum_Rets!I25:I60)^(1/3)-1)</f>
        <v/>
      </c>
      <c r="J25" s="81">
        <f>IF(COUNT(Cum_Rets!J25:J60)&lt;36,"",PRODUCT(Cum_Rets!J25:J60)^(1/3)-1)</f>
        <v>0.18557509491840185</v>
      </c>
      <c r="K25" s="81">
        <f>IF(COUNT(Cum_Rets!K25:K60)&lt;36,"",PRODUCT(Cum_Rets!K25:K60)^(1/3)-1)</f>
        <v>0.22228749488174748</v>
      </c>
      <c r="L25" s="81">
        <f>IF(COUNT(Cum_Rets!L25:L60)&lt;36,"",PRODUCT(Cum_Rets!L25:L60)^(1/3)-1)</f>
        <v>9.809045128384053E-2</v>
      </c>
      <c r="M25" s="81" t="str">
        <f>IF(COUNT(Cum_Rets!M25:M60)&lt;36,"",PRODUCT(Cum_Rets!M25:M60)^(1/3)-1)</f>
        <v/>
      </c>
      <c r="N25" s="81" t="str">
        <f>IF(COUNT(Cum_Rets!N25:N60)&lt;36,"",PRODUCT(Cum_Rets!N25:N60)^(1/3)-1)</f>
        <v/>
      </c>
      <c r="O25" s="81" t="str">
        <f>IF(COUNT(Cum_Rets!O25:O60)&lt;36,"",PRODUCT(Cum_Rets!O25:O60)^(1/3)-1)</f>
        <v/>
      </c>
      <c r="P25" s="81" t="str">
        <f>IF(COUNT(Cum_Rets!P25:P60)&lt;36,"",PRODUCT(Cum_Rets!P25:P60)^(1/3)-1)</f>
        <v/>
      </c>
      <c r="Q25" s="81" t="str">
        <f>IF(COUNT(Cum_Rets!Q25:Q60)&lt;36,"",PRODUCT(Cum_Rets!Q25:Q60)^(1/3)-1)</f>
        <v/>
      </c>
      <c r="R25" s="81">
        <f>IF(COUNT(Cum_Rets!R25:R60)&lt;36,"",PRODUCT(Cum_Rets!R25:R60)^(1/3)-1)</f>
        <v>0.17858208228766803</v>
      </c>
      <c r="S25" s="81">
        <f>IF(COUNT(Cum_Rets!S25:S60)&lt;36,"",PRODUCT(Cum_Rets!S25:S60)^(1/3)-1)</f>
        <v>0.13595681895798672</v>
      </c>
      <c r="T25" s="88">
        <f t="shared" si="0"/>
        <v>0.21127377489274379</v>
      </c>
      <c r="U25" s="88">
        <f t="shared" si="1"/>
        <v>0.19475319490923826</v>
      </c>
      <c r="V25" s="88">
        <f t="shared" si="2"/>
        <v>0.18207858860303494</v>
      </c>
      <c r="W25" s="88">
        <f t="shared" si="3"/>
        <v>0.15845917453671116</v>
      </c>
      <c r="X25" s="88">
        <f t="shared" si="4"/>
        <v>0.12223794058498878</v>
      </c>
    </row>
    <row r="26" spans="1:24" x14ac:dyDescent="0.25">
      <c r="A26" s="79">
        <v>38383</v>
      </c>
      <c r="B26" s="81" t="str">
        <f>IF(COUNT(Cum_Rets!B26:B61)&lt;36,"",PRODUCT(Cum_Rets!B26:B61)^(1/3)-1)</f>
        <v/>
      </c>
      <c r="C26" s="81" t="str">
        <f>IF(COUNT(Cum_Rets!C26:C61)&lt;36,"",PRODUCT(Cum_Rets!C26:C61)^(1/3)-1)</f>
        <v/>
      </c>
      <c r="D26" s="81" t="str">
        <f>IF(COUNT(Cum_Rets!D26:D61)&lt;36,"",PRODUCT(Cum_Rets!D26:D61)^(1/3)-1)</f>
        <v/>
      </c>
      <c r="E26" s="81" t="str">
        <f>IF(COUNT(Cum_Rets!E26:E61)&lt;36,"",PRODUCT(Cum_Rets!E26:E61)^(1/3)-1)</f>
        <v/>
      </c>
      <c r="F26" s="81" t="str">
        <f>IF(COUNT(Cum_Rets!F26:F61)&lt;36,"",PRODUCT(Cum_Rets!F26:F61)^(1/3)-1)</f>
        <v/>
      </c>
      <c r="G26" s="81" t="str">
        <f>IF(COUNT(Cum_Rets!G26:G61)&lt;36,"",PRODUCT(Cum_Rets!G26:G61)^(1/3)-1)</f>
        <v/>
      </c>
      <c r="H26" s="81" t="str">
        <f>IF(COUNT(Cum_Rets!H26:H61)&lt;36,"",PRODUCT(Cum_Rets!H26:H61)^(1/3)-1)</f>
        <v/>
      </c>
      <c r="I26" s="81" t="str">
        <f>IF(COUNT(Cum_Rets!I26:I61)&lt;36,"",PRODUCT(Cum_Rets!I26:I61)^(1/3)-1)</f>
        <v/>
      </c>
      <c r="J26" s="81">
        <f>IF(COUNT(Cum_Rets!J26:J61)&lt;36,"",PRODUCT(Cum_Rets!J26:J61)^(1/3)-1)</f>
        <v>0.16803108865540506</v>
      </c>
      <c r="K26" s="81">
        <f>IF(COUNT(Cum_Rets!K26:K61)&lt;36,"",PRODUCT(Cum_Rets!K26:K61)^(1/3)-1)</f>
        <v>0.20915638561321481</v>
      </c>
      <c r="L26" s="81">
        <f>IF(COUNT(Cum_Rets!L26:L61)&lt;36,"",PRODUCT(Cum_Rets!L26:L61)^(1/3)-1)</f>
        <v>6.4914594482307963E-2</v>
      </c>
      <c r="M26" s="81" t="str">
        <f>IF(COUNT(Cum_Rets!M26:M61)&lt;36,"",PRODUCT(Cum_Rets!M26:M61)^(1/3)-1)</f>
        <v/>
      </c>
      <c r="N26" s="81" t="str">
        <f>IF(COUNT(Cum_Rets!N26:N61)&lt;36,"",PRODUCT(Cum_Rets!N26:N61)^(1/3)-1)</f>
        <v/>
      </c>
      <c r="O26" s="81" t="str">
        <f>IF(COUNT(Cum_Rets!O26:O61)&lt;36,"",PRODUCT(Cum_Rets!O26:O61)^(1/3)-1)</f>
        <v/>
      </c>
      <c r="P26" s="81" t="str">
        <f>IF(COUNT(Cum_Rets!P26:P61)&lt;36,"",PRODUCT(Cum_Rets!P26:P61)^(1/3)-1)</f>
        <v/>
      </c>
      <c r="Q26" s="81" t="str">
        <f>IF(COUNT(Cum_Rets!Q26:Q61)&lt;36,"",PRODUCT(Cum_Rets!Q26:Q61)^(1/3)-1)</f>
        <v/>
      </c>
      <c r="R26" s="81">
        <f>IF(COUNT(Cum_Rets!R26:R61)&lt;36,"",PRODUCT(Cum_Rets!R26:R61)^(1/3)-1)</f>
        <v>0.16533715441062791</v>
      </c>
      <c r="S26" s="81">
        <f>IF(COUNT(Cum_Rets!S26:S61)&lt;36,"",PRODUCT(Cum_Rets!S26:S61)^(1/3)-1)</f>
        <v>0.10115891620896078</v>
      </c>
      <c r="T26" s="88">
        <f t="shared" si="0"/>
        <v>0.19681879652587189</v>
      </c>
      <c r="U26" s="88">
        <f t="shared" si="1"/>
        <v>0.1783124128948575</v>
      </c>
      <c r="V26" s="88">
        <f t="shared" si="2"/>
        <v>0.16668412153301648</v>
      </c>
      <c r="W26" s="88">
        <f t="shared" si="3"/>
        <v>0.14023151442854792</v>
      </c>
      <c r="X26" s="88">
        <f t="shared" si="4"/>
        <v>9.5041362460803955E-2</v>
      </c>
    </row>
    <row r="27" spans="1:24" x14ac:dyDescent="0.25">
      <c r="A27" s="79">
        <v>38411</v>
      </c>
      <c r="B27" s="81" t="str">
        <f>IF(COUNT(Cum_Rets!B27:B62)&lt;36,"",PRODUCT(Cum_Rets!B27:B62)^(1/3)-1)</f>
        <v/>
      </c>
      <c r="C27" s="81" t="str">
        <f>IF(COUNT(Cum_Rets!C27:C62)&lt;36,"",PRODUCT(Cum_Rets!C27:C62)^(1/3)-1)</f>
        <v/>
      </c>
      <c r="D27" s="81" t="str">
        <f>IF(COUNT(Cum_Rets!D27:D62)&lt;36,"",PRODUCT(Cum_Rets!D27:D62)^(1/3)-1)</f>
        <v/>
      </c>
      <c r="E27" s="81" t="str">
        <f>IF(COUNT(Cum_Rets!E27:E62)&lt;36,"",PRODUCT(Cum_Rets!E27:E62)^(1/3)-1)</f>
        <v/>
      </c>
      <c r="F27" s="81" t="str">
        <f>IF(COUNT(Cum_Rets!F27:F62)&lt;36,"",PRODUCT(Cum_Rets!F27:F62)^(1/3)-1)</f>
        <v/>
      </c>
      <c r="G27" s="81" t="str">
        <f>IF(COUNT(Cum_Rets!G27:G62)&lt;36,"",PRODUCT(Cum_Rets!G27:G62)^(1/3)-1)</f>
        <v/>
      </c>
      <c r="H27" s="81" t="str">
        <f>IF(COUNT(Cum_Rets!H27:H62)&lt;36,"",PRODUCT(Cum_Rets!H27:H62)^(1/3)-1)</f>
        <v/>
      </c>
      <c r="I27" s="81" t="str">
        <f>IF(COUNT(Cum_Rets!I27:I62)&lt;36,"",PRODUCT(Cum_Rets!I27:I62)^(1/3)-1)</f>
        <v/>
      </c>
      <c r="J27" s="81">
        <f>IF(COUNT(Cum_Rets!J27:J62)&lt;36,"",PRODUCT(Cum_Rets!J27:J62)^(1/3)-1)</f>
        <v>0.17875242532166258</v>
      </c>
      <c r="K27" s="81">
        <f>IF(COUNT(Cum_Rets!K27:K62)&lt;36,"",PRODUCT(Cum_Rets!K27:K62)^(1/3)-1)</f>
        <v>0.21750466621765896</v>
      </c>
      <c r="L27" s="81">
        <f>IF(COUNT(Cum_Rets!L27:L62)&lt;36,"",PRODUCT(Cum_Rets!L27:L62)^(1/3)-1)</f>
        <v>6.5201491570237025E-2</v>
      </c>
      <c r="M27" s="81" t="str">
        <f>IF(COUNT(Cum_Rets!M27:M62)&lt;36,"",PRODUCT(Cum_Rets!M27:M62)^(1/3)-1)</f>
        <v/>
      </c>
      <c r="N27" s="81" t="str">
        <f>IF(COUNT(Cum_Rets!N27:N62)&lt;36,"",PRODUCT(Cum_Rets!N27:N62)^(1/3)-1)</f>
        <v/>
      </c>
      <c r="O27" s="81" t="str">
        <f>IF(COUNT(Cum_Rets!O27:O62)&lt;36,"",PRODUCT(Cum_Rets!O27:O62)^(1/3)-1)</f>
        <v/>
      </c>
      <c r="P27" s="81" t="str">
        <f>IF(COUNT(Cum_Rets!P27:P62)&lt;36,"",PRODUCT(Cum_Rets!P27:P62)^(1/3)-1)</f>
        <v/>
      </c>
      <c r="Q27" s="81" t="str">
        <f>IF(COUNT(Cum_Rets!Q27:Q62)&lt;36,"",PRODUCT(Cum_Rets!Q27:Q62)^(1/3)-1)</f>
        <v/>
      </c>
      <c r="R27" s="81">
        <f>IF(COUNT(Cum_Rets!R27:R62)&lt;36,"",PRODUCT(Cum_Rets!R27:R62)^(1/3)-1)</f>
        <v>0.17472713982678623</v>
      </c>
      <c r="S27" s="81">
        <f>IF(COUNT(Cum_Rets!S27:S62)&lt;36,"",PRODUCT(Cum_Rets!S27:S62)^(1/3)-1)</f>
        <v>0.10997176957109023</v>
      </c>
      <c r="T27" s="88">
        <f t="shared" si="0"/>
        <v>0.20587899394886006</v>
      </c>
      <c r="U27" s="88">
        <f t="shared" si="1"/>
        <v>0.18844048554566167</v>
      </c>
      <c r="V27" s="88">
        <f t="shared" si="2"/>
        <v>0.1767397825742244</v>
      </c>
      <c r="W27" s="88">
        <f t="shared" si="3"/>
        <v>0.14734572776264893</v>
      </c>
      <c r="X27" s="88">
        <f t="shared" si="4"/>
        <v>9.8059186047201791E-2</v>
      </c>
    </row>
    <row r="28" spans="1:24" x14ac:dyDescent="0.25">
      <c r="A28" s="79">
        <v>38442</v>
      </c>
      <c r="B28" s="81" t="str">
        <f>IF(COUNT(Cum_Rets!B28:B63)&lt;36,"",PRODUCT(Cum_Rets!B28:B63)^(1/3)-1)</f>
        <v/>
      </c>
      <c r="C28" s="81" t="str">
        <f>IF(COUNT(Cum_Rets!C28:C63)&lt;36,"",PRODUCT(Cum_Rets!C28:C63)^(1/3)-1)</f>
        <v/>
      </c>
      <c r="D28" s="81" t="str">
        <f>IF(COUNT(Cum_Rets!D28:D63)&lt;36,"",PRODUCT(Cum_Rets!D28:D63)^(1/3)-1)</f>
        <v/>
      </c>
      <c r="E28" s="81" t="str">
        <f>IF(COUNT(Cum_Rets!E28:E63)&lt;36,"",PRODUCT(Cum_Rets!E28:E63)^(1/3)-1)</f>
        <v/>
      </c>
      <c r="F28" s="81" t="str">
        <f>IF(COUNT(Cum_Rets!F28:F63)&lt;36,"",PRODUCT(Cum_Rets!F28:F63)^(1/3)-1)</f>
        <v/>
      </c>
      <c r="G28" s="81" t="str">
        <f>IF(COUNT(Cum_Rets!G28:G63)&lt;36,"",PRODUCT(Cum_Rets!G28:G63)^(1/3)-1)</f>
        <v/>
      </c>
      <c r="H28" s="81" t="str">
        <f>IF(COUNT(Cum_Rets!H28:H63)&lt;36,"",PRODUCT(Cum_Rets!H28:H63)^(1/3)-1)</f>
        <v/>
      </c>
      <c r="I28" s="81" t="str">
        <f>IF(COUNT(Cum_Rets!I28:I63)&lt;36,"",PRODUCT(Cum_Rets!I28:I63)^(1/3)-1)</f>
        <v/>
      </c>
      <c r="J28" s="81">
        <f>IF(COUNT(Cum_Rets!J28:J63)&lt;36,"",PRODUCT(Cum_Rets!J28:J63)^(1/3)-1)</f>
        <v>0.18676930878738962</v>
      </c>
      <c r="K28" s="81">
        <f>IF(COUNT(Cum_Rets!K28:K63)&lt;36,"",PRODUCT(Cum_Rets!K28:K63)^(1/3)-1)</f>
        <v>0.2233725225325065</v>
      </c>
      <c r="L28" s="81">
        <f>IF(COUNT(Cum_Rets!L28:L63)&lt;36,"",PRODUCT(Cum_Rets!L28:L63)^(1/3)-1)</f>
        <v>6.7232267050355565E-2</v>
      </c>
      <c r="M28" s="81" t="str">
        <f>IF(COUNT(Cum_Rets!M28:M63)&lt;36,"",PRODUCT(Cum_Rets!M28:M63)^(1/3)-1)</f>
        <v/>
      </c>
      <c r="N28" s="81" t="str">
        <f>IF(COUNT(Cum_Rets!N28:N63)&lt;36,"",PRODUCT(Cum_Rets!N28:N63)^(1/3)-1)</f>
        <v/>
      </c>
      <c r="O28" s="81" t="str">
        <f>IF(COUNT(Cum_Rets!O28:O63)&lt;36,"",PRODUCT(Cum_Rets!O28:O63)^(1/3)-1)</f>
        <v/>
      </c>
      <c r="P28" s="81" t="str">
        <f>IF(COUNT(Cum_Rets!P28:P63)&lt;36,"",PRODUCT(Cum_Rets!P28:P63)^(1/3)-1)</f>
        <v/>
      </c>
      <c r="Q28" s="81" t="str">
        <f>IF(COUNT(Cum_Rets!Q28:Q63)&lt;36,"",PRODUCT(Cum_Rets!Q28:Q63)^(1/3)-1)</f>
        <v/>
      </c>
      <c r="R28" s="81">
        <f>IF(COUNT(Cum_Rets!R28:R63)&lt;36,"",PRODUCT(Cum_Rets!R28:R63)^(1/3)-1)</f>
        <v>0.17543514064476118</v>
      </c>
      <c r="S28" s="81">
        <f>IF(COUNT(Cum_Rets!S28:S63)&lt;36,"",PRODUCT(Cum_Rets!S28:S63)^(1/3)-1)</f>
        <v>0.11040399082915653</v>
      </c>
      <c r="T28" s="88">
        <f t="shared" si="0"/>
        <v>0.21239155840897145</v>
      </c>
      <c r="U28" s="88">
        <f t="shared" si="1"/>
        <v>0.19592011222366884</v>
      </c>
      <c r="V28" s="88">
        <f t="shared" si="2"/>
        <v>0.1811022247160754</v>
      </c>
      <c r="W28" s="88">
        <f t="shared" si="3"/>
        <v>0.14838442224615978</v>
      </c>
      <c r="X28" s="88">
        <f t="shared" si="4"/>
        <v>9.9693129128677255E-2</v>
      </c>
    </row>
    <row r="29" spans="1:24" x14ac:dyDescent="0.25">
      <c r="A29" s="79">
        <v>38472</v>
      </c>
      <c r="B29" s="81" t="str">
        <f>IF(COUNT(Cum_Rets!B29:B64)&lt;36,"",PRODUCT(Cum_Rets!B29:B64)^(1/3)-1)</f>
        <v/>
      </c>
      <c r="C29" s="81" t="str">
        <f>IF(COUNT(Cum_Rets!C29:C64)&lt;36,"",PRODUCT(Cum_Rets!C29:C64)^(1/3)-1)</f>
        <v/>
      </c>
      <c r="D29" s="81" t="str">
        <f>IF(COUNT(Cum_Rets!D29:D64)&lt;36,"",PRODUCT(Cum_Rets!D29:D64)^(1/3)-1)</f>
        <v/>
      </c>
      <c r="E29" s="81" t="str">
        <f>IF(COUNT(Cum_Rets!E29:E64)&lt;36,"",PRODUCT(Cum_Rets!E29:E64)^(1/3)-1)</f>
        <v/>
      </c>
      <c r="F29" s="81" t="str">
        <f>IF(COUNT(Cum_Rets!F29:F64)&lt;36,"",PRODUCT(Cum_Rets!F29:F64)^(1/3)-1)</f>
        <v/>
      </c>
      <c r="G29" s="81" t="str">
        <f>IF(COUNT(Cum_Rets!G29:G64)&lt;36,"",PRODUCT(Cum_Rets!G29:G64)^(1/3)-1)</f>
        <v/>
      </c>
      <c r="H29" s="81" t="str">
        <f>IF(COUNT(Cum_Rets!H29:H64)&lt;36,"",PRODUCT(Cum_Rets!H29:H64)^(1/3)-1)</f>
        <v/>
      </c>
      <c r="I29" s="81" t="str">
        <f>IF(COUNT(Cum_Rets!I29:I64)&lt;36,"",PRODUCT(Cum_Rets!I29:I64)^(1/3)-1)</f>
        <v/>
      </c>
      <c r="J29" s="81">
        <f>IF(COUNT(Cum_Rets!J29:J64)&lt;36,"",PRODUCT(Cum_Rets!J29:J64)^(1/3)-1)</f>
        <v>0.18028897933760724</v>
      </c>
      <c r="K29" s="81">
        <f>IF(COUNT(Cum_Rets!K29:K64)&lt;36,"",PRODUCT(Cum_Rets!K29:K64)^(1/3)-1)</f>
        <v>0.20770763704258988</v>
      </c>
      <c r="L29" s="81">
        <f>IF(COUNT(Cum_Rets!L29:L64)&lt;36,"",PRODUCT(Cum_Rets!L29:L64)^(1/3)-1)</f>
        <v>6.3502001208782799E-2</v>
      </c>
      <c r="M29" s="81" t="str">
        <f>IF(COUNT(Cum_Rets!M29:M64)&lt;36,"",PRODUCT(Cum_Rets!M29:M64)^(1/3)-1)</f>
        <v/>
      </c>
      <c r="N29" s="81" t="str">
        <f>IF(COUNT(Cum_Rets!N29:N64)&lt;36,"",PRODUCT(Cum_Rets!N29:N64)^(1/3)-1)</f>
        <v/>
      </c>
      <c r="O29" s="81" t="str">
        <f>IF(COUNT(Cum_Rets!O29:O64)&lt;36,"",PRODUCT(Cum_Rets!O29:O64)^(1/3)-1)</f>
        <v/>
      </c>
      <c r="P29" s="81" t="str">
        <f>IF(COUNT(Cum_Rets!P29:P64)&lt;36,"",PRODUCT(Cum_Rets!P29:P64)^(1/3)-1)</f>
        <v/>
      </c>
      <c r="Q29" s="81" t="str">
        <f>IF(COUNT(Cum_Rets!Q29:Q64)&lt;36,"",PRODUCT(Cum_Rets!Q29:Q64)^(1/3)-1)</f>
        <v/>
      </c>
      <c r="R29" s="81">
        <f>IF(COUNT(Cum_Rets!R29:R64)&lt;36,"",PRODUCT(Cum_Rets!R29:R64)^(1/3)-1)</f>
        <v>0.16090144100803605</v>
      </c>
      <c r="S29" s="81">
        <f>IF(COUNT(Cum_Rets!S29:S64)&lt;36,"",PRODUCT(Cum_Rets!S29:S64)^(1/3)-1)</f>
        <v>0.10012790639031577</v>
      </c>
      <c r="T29" s="88">
        <f t="shared" si="0"/>
        <v>0.1994820397310951</v>
      </c>
      <c r="U29" s="88">
        <f t="shared" si="1"/>
        <v>0.1871436437638529</v>
      </c>
      <c r="V29" s="88">
        <f t="shared" si="2"/>
        <v>0.17059521017282164</v>
      </c>
      <c r="W29" s="88">
        <f t="shared" si="3"/>
        <v>0.13655158105822274</v>
      </c>
      <c r="X29" s="88">
        <f t="shared" si="4"/>
        <v>9.272183314855878E-2</v>
      </c>
    </row>
    <row r="30" spans="1:24" x14ac:dyDescent="0.25">
      <c r="A30" s="79">
        <v>38503</v>
      </c>
      <c r="B30" s="81" t="str">
        <f>IF(COUNT(Cum_Rets!B30:B65)&lt;36,"",PRODUCT(Cum_Rets!B30:B65)^(1/3)-1)</f>
        <v/>
      </c>
      <c r="C30" s="81" t="str">
        <f>IF(COUNT(Cum_Rets!C30:C65)&lt;36,"",PRODUCT(Cum_Rets!C30:C65)^(1/3)-1)</f>
        <v/>
      </c>
      <c r="D30" s="81" t="str">
        <f>IF(COUNT(Cum_Rets!D30:D65)&lt;36,"",PRODUCT(Cum_Rets!D30:D65)^(1/3)-1)</f>
        <v/>
      </c>
      <c r="E30" s="81" t="str">
        <f>IF(COUNT(Cum_Rets!E30:E65)&lt;36,"",PRODUCT(Cum_Rets!E30:E65)^(1/3)-1)</f>
        <v/>
      </c>
      <c r="F30" s="81" t="str">
        <f>IF(COUNT(Cum_Rets!F30:F65)&lt;36,"",PRODUCT(Cum_Rets!F30:F65)^(1/3)-1)</f>
        <v/>
      </c>
      <c r="G30" s="81" t="str">
        <f>IF(COUNT(Cum_Rets!G30:G65)&lt;36,"",PRODUCT(Cum_Rets!G30:G65)^(1/3)-1)</f>
        <v/>
      </c>
      <c r="H30" s="81" t="str">
        <f>IF(COUNT(Cum_Rets!H30:H65)&lt;36,"",PRODUCT(Cum_Rets!H30:H65)^(1/3)-1)</f>
        <v/>
      </c>
      <c r="I30" s="81" t="str">
        <f>IF(COUNT(Cum_Rets!I30:I65)&lt;36,"",PRODUCT(Cum_Rets!I30:I65)^(1/3)-1)</f>
        <v/>
      </c>
      <c r="J30" s="81">
        <f>IF(COUNT(Cum_Rets!J30:J65)&lt;36,"",PRODUCT(Cum_Rets!J30:J65)^(1/3)-1)</f>
        <v>0.15001311980300902</v>
      </c>
      <c r="K30" s="81">
        <f>IF(COUNT(Cum_Rets!K30:K65)&lt;36,"",PRODUCT(Cum_Rets!K30:K65)^(1/3)-1)</f>
        <v>0.18331294418287825</v>
      </c>
      <c r="L30" s="81">
        <f>IF(COUNT(Cum_Rets!L30:L65)&lt;36,"",PRODUCT(Cum_Rets!L30:L65)^(1/3)-1)</f>
        <v>4.0534984320177658E-2</v>
      </c>
      <c r="M30" s="81" t="str">
        <f>IF(COUNT(Cum_Rets!M30:M65)&lt;36,"",PRODUCT(Cum_Rets!M30:M65)^(1/3)-1)</f>
        <v/>
      </c>
      <c r="N30" s="81" t="str">
        <f>IF(COUNT(Cum_Rets!N30:N65)&lt;36,"",PRODUCT(Cum_Rets!N30:N65)^(1/3)-1)</f>
        <v/>
      </c>
      <c r="O30" s="81" t="str">
        <f>IF(COUNT(Cum_Rets!O30:O65)&lt;36,"",PRODUCT(Cum_Rets!O30:O65)^(1/3)-1)</f>
        <v/>
      </c>
      <c r="P30" s="81" t="str">
        <f>IF(COUNT(Cum_Rets!P30:P65)&lt;36,"",PRODUCT(Cum_Rets!P30:P65)^(1/3)-1)</f>
        <v/>
      </c>
      <c r="Q30" s="81" t="str">
        <f>IF(COUNT(Cum_Rets!Q30:Q65)&lt;36,"",PRODUCT(Cum_Rets!Q30:Q65)^(1/3)-1)</f>
        <v/>
      </c>
      <c r="R30" s="81">
        <f>IF(COUNT(Cum_Rets!R30:R65)&lt;36,"",PRODUCT(Cum_Rets!R30:R65)^(1/3)-1)</f>
        <v>0.13298352986994666</v>
      </c>
      <c r="S30" s="81">
        <f>IF(COUNT(Cum_Rets!S30:S65)&lt;36,"",PRODUCT(Cum_Rets!S30:S65)^(1/3)-1)</f>
        <v>7.956396674381816E-2</v>
      </c>
      <c r="T30" s="88">
        <f t="shared" si="0"/>
        <v>0.17332299686891747</v>
      </c>
      <c r="U30" s="88">
        <f t="shared" si="1"/>
        <v>0.15833807589797633</v>
      </c>
      <c r="V30" s="88">
        <f t="shared" si="2"/>
        <v>0.14149832483647784</v>
      </c>
      <c r="W30" s="88">
        <f t="shared" si="3"/>
        <v>0.10987139348250441</v>
      </c>
      <c r="X30" s="88">
        <f t="shared" si="4"/>
        <v>6.826954798510837E-2</v>
      </c>
    </row>
    <row r="31" spans="1:24" x14ac:dyDescent="0.25">
      <c r="A31" s="79">
        <v>38533</v>
      </c>
      <c r="B31" s="81" t="str">
        <f>IF(COUNT(Cum_Rets!B31:B66)&lt;36,"",PRODUCT(Cum_Rets!B31:B66)^(1/3)-1)</f>
        <v/>
      </c>
      <c r="C31" s="81" t="str">
        <f>IF(COUNT(Cum_Rets!C31:C66)&lt;36,"",PRODUCT(Cum_Rets!C31:C66)^(1/3)-1)</f>
        <v/>
      </c>
      <c r="D31" s="81" t="str">
        <f>IF(COUNT(Cum_Rets!D31:D66)&lt;36,"",PRODUCT(Cum_Rets!D31:D66)^(1/3)-1)</f>
        <v/>
      </c>
      <c r="E31" s="81" t="str">
        <f>IF(COUNT(Cum_Rets!E31:E66)&lt;36,"",PRODUCT(Cum_Rets!E31:E66)^(1/3)-1)</f>
        <v/>
      </c>
      <c r="F31" s="81" t="str">
        <f>IF(COUNT(Cum_Rets!F31:F66)&lt;36,"",PRODUCT(Cum_Rets!F31:F66)^(1/3)-1)</f>
        <v/>
      </c>
      <c r="G31" s="81" t="str">
        <f>IF(COUNT(Cum_Rets!G31:G66)&lt;36,"",PRODUCT(Cum_Rets!G31:G66)^(1/3)-1)</f>
        <v/>
      </c>
      <c r="H31" s="81" t="str">
        <f>IF(COUNT(Cum_Rets!H31:H66)&lt;36,"",PRODUCT(Cum_Rets!H31:H66)^(1/3)-1)</f>
        <v/>
      </c>
      <c r="I31" s="81" t="str">
        <f>IF(COUNT(Cum_Rets!I31:I66)&lt;36,"",PRODUCT(Cum_Rets!I31:I66)^(1/3)-1)</f>
        <v/>
      </c>
      <c r="J31" s="81">
        <f>IF(COUNT(Cum_Rets!J31:J66)&lt;36,"",PRODUCT(Cum_Rets!J31:J66)^(1/3)-1)</f>
        <v>0.17113720384491216</v>
      </c>
      <c r="K31" s="81">
        <f>IF(COUNT(Cum_Rets!K31:K66)&lt;36,"",PRODUCT(Cum_Rets!K31:K66)^(1/3)-1)</f>
        <v>0.20879658923833055</v>
      </c>
      <c r="L31" s="81">
        <f>IF(COUNT(Cum_Rets!L31:L66)&lt;36,"",PRODUCT(Cum_Rets!L31:L66)^(1/3)-1)</f>
        <v>8.4844121255841287E-2</v>
      </c>
      <c r="M31" s="81" t="str">
        <f>IF(COUNT(Cum_Rets!M31:M66)&lt;36,"",PRODUCT(Cum_Rets!M31:M66)^(1/3)-1)</f>
        <v/>
      </c>
      <c r="N31" s="81" t="str">
        <f>IF(COUNT(Cum_Rets!N31:N66)&lt;36,"",PRODUCT(Cum_Rets!N31:N66)^(1/3)-1)</f>
        <v/>
      </c>
      <c r="O31" s="81" t="str">
        <f>IF(COUNT(Cum_Rets!O31:O66)&lt;36,"",PRODUCT(Cum_Rets!O31:O66)^(1/3)-1)</f>
        <v/>
      </c>
      <c r="P31" s="81" t="str">
        <f>IF(COUNT(Cum_Rets!P31:P66)&lt;36,"",PRODUCT(Cum_Rets!P31:P66)^(1/3)-1)</f>
        <v/>
      </c>
      <c r="Q31" s="81" t="str">
        <f>IF(COUNT(Cum_Rets!Q31:Q66)&lt;36,"",PRODUCT(Cum_Rets!Q31:Q66)^(1/3)-1)</f>
        <v/>
      </c>
      <c r="R31" s="81">
        <f>IF(COUNT(Cum_Rets!R31:R66)&lt;36,"",PRODUCT(Cum_Rets!R31:R66)^(1/3)-1)</f>
        <v>0.15250392848530225</v>
      </c>
      <c r="S31" s="81">
        <f>IF(COUNT(Cum_Rets!S31:S66)&lt;36,"",PRODUCT(Cum_Rets!S31:S66)^(1/3)-1)</f>
        <v>0.10737651754264133</v>
      </c>
      <c r="T31" s="88">
        <f t="shared" si="0"/>
        <v>0.19749877362030505</v>
      </c>
      <c r="U31" s="88">
        <f t="shared" si="1"/>
        <v>0.18055205019326676</v>
      </c>
      <c r="V31" s="88">
        <f t="shared" si="2"/>
        <v>0.1618205661651072</v>
      </c>
      <c r="W31" s="88">
        <f t="shared" si="3"/>
        <v>0.13558897667793701</v>
      </c>
      <c r="X31" s="88">
        <f t="shared" si="4"/>
        <v>0.10514206342467958</v>
      </c>
    </row>
    <row r="32" spans="1:24" x14ac:dyDescent="0.25">
      <c r="A32" s="79">
        <v>38564</v>
      </c>
      <c r="B32" s="81" t="str">
        <f>IF(COUNT(Cum_Rets!B32:B67)&lt;36,"",PRODUCT(Cum_Rets!B32:B67)^(1/3)-1)</f>
        <v/>
      </c>
      <c r="C32" s="81" t="str">
        <f>IF(COUNT(Cum_Rets!C32:C67)&lt;36,"",PRODUCT(Cum_Rets!C32:C67)^(1/3)-1)</f>
        <v/>
      </c>
      <c r="D32" s="81" t="str">
        <f>IF(COUNT(Cum_Rets!D32:D67)&lt;36,"",PRODUCT(Cum_Rets!D32:D67)^(1/3)-1)</f>
        <v/>
      </c>
      <c r="E32" s="81" t="str">
        <f>IF(COUNT(Cum_Rets!E32:E67)&lt;36,"",PRODUCT(Cum_Rets!E32:E67)^(1/3)-1)</f>
        <v/>
      </c>
      <c r="F32" s="81" t="str">
        <f>IF(COUNT(Cum_Rets!F32:F67)&lt;36,"",PRODUCT(Cum_Rets!F32:F67)^(1/3)-1)</f>
        <v/>
      </c>
      <c r="G32" s="81" t="str">
        <f>IF(COUNT(Cum_Rets!G32:G67)&lt;36,"",PRODUCT(Cum_Rets!G32:G67)^(1/3)-1)</f>
        <v/>
      </c>
      <c r="H32" s="81" t="str">
        <f>IF(COUNT(Cum_Rets!H32:H67)&lt;36,"",PRODUCT(Cum_Rets!H32:H67)^(1/3)-1)</f>
        <v/>
      </c>
      <c r="I32" s="81" t="str">
        <f>IF(COUNT(Cum_Rets!I32:I67)&lt;36,"",PRODUCT(Cum_Rets!I32:I67)^(1/3)-1)</f>
        <v/>
      </c>
      <c r="J32" s="81">
        <f>IF(COUNT(Cum_Rets!J32:J67)&lt;36,"",PRODUCT(Cum_Rets!J32:J67)^(1/3)-1)</f>
        <v>0.20137961450538833</v>
      </c>
      <c r="K32" s="81">
        <f>IF(COUNT(Cum_Rets!K32:K67)&lt;36,"",PRODUCT(Cum_Rets!K32:K67)^(1/3)-1)</f>
        <v>0.2352216965464522</v>
      </c>
      <c r="L32" s="81">
        <f>IF(COUNT(Cum_Rets!L32:L67)&lt;36,"",PRODUCT(Cum_Rets!L32:L67)^(1/3)-1)</f>
        <v>0.11144728069429144</v>
      </c>
      <c r="M32" s="81" t="str">
        <f>IF(COUNT(Cum_Rets!M32:M67)&lt;36,"",PRODUCT(Cum_Rets!M32:M67)^(1/3)-1)</f>
        <v/>
      </c>
      <c r="N32" s="81" t="str">
        <f>IF(COUNT(Cum_Rets!N32:N67)&lt;36,"",PRODUCT(Cum_Rets!N32:N67)^(1/3)-1)</f>
        <v/>
      </c>
      <c r="O32" s="81" t="str">
        <f>IF(COUNT(Cum_Rets!O32:O67)&lt;36,"",PRODUCT(Cum_Rets!O32:O67)^(1/3)-1)</f>
        <v/>
      </c>
      <c r="P32" s="81" t="str">
        <f>IF(COUNT(Cum_Rets!P32:P67)&lt;36,"",PRODUCT(Cum_Rets!P32:P67)^(1/3)-1)</f>
        <v/>
      </c>
      <c r="Q32" s="81" t="str">
        <f>IF(COUNT(Cum_Rets!Q32:Q67)&lt;36,"",PRODUCT(Cum_Rets!Q32:Q67)^(1/3)-1)</f>
        <v/>
      </c>
      <c r="R32" s="81">
        <f>IF(COUNT(Cum_Rets!R32:R67)&lt;36,"",PRODUCT(Cum_Rets!R32:R67)^(1/3)-1)</f>
        <v>0.17814698999473788</v>
      </c>
      <c r="S32" s="81">
        <f>IF(COUNT(Cum_Rets!S32:S67)&lt;36,"",PRODUCT(Cum_Rets!S32:S67)^(1/3)-1)</f>
        <v>0.13630441074337618</v>
      </c>
      <c r="T32" s="88">
        <f t="shared" si="0"/>
        <v>0.22506907193413303</v>
      </c>
      <c r="U32" s="88">
        <f t="shared" si="1"/>
        <v>0.20984013501565429</v>
      </c>
      <c r="V32" s="88">
        <f t="shared" si="2"/>
        <v>0.1897633022500631</v>
      </c>
      <c r="W32" s="88">
        <f t="shared" si="3"/>
        <v>0.16147206266962627</v>
      </c>
      <c r="X32" s="88">
        <f t="shared" si="4"/>
        <v>0.13145719348442536</v>
      </c>
    </row>
    <row r="33" spans="1:24" x14ac:dyDescent="0.25">
      <c r="A33" s="79">
        <v>38595</v>
      </c>
      <c r="B33" s="81" t="str">
        <f>IF(COUNT(Cum_Rets!B33:B68)&lt;36,"",PRODUCT(Cum_Rets!B33:B68)^(1/3)-1)</f>
        <v/>
      </c>
      <c r="C33" s="81" t="str">
        <f>IF(COUNT(Cum_Rets!C33:C68)&lt;36,"",PRODUCT(Cum_Rets!C33:C68)^(1/3)-1)</f>
        <v/>
      </c>
      <c r="D33" s="81" t="str">
        <f>IF(COUNT(Cum_Rets!D33:D68)&lt;36,"",PRODUCT(Cum_Rets!D33:D68)^(1/3)-1)</f>
        <v/>
      </c>
      <c r="E33" s="81" t="str">
        <f>IF(COUNT(Cum_Rets!E33:E68)&lt;36,"",PRODUCT(Cum_Rets!E33:E68)^(1/3)-1)</f>
        <v/>
      </c>
      <c r="F33" s="81" t="str">
        <f>IF(COUNT(Cum_Rets!F33:F68)&lt;36,"",PRODUCT(Cum_Rets!F33:F68)^(1/3)-1)</f>
        <v/>
      </c>
      <c r="G33" s="81" t="str">
        <f>IF(COUNT(Cum_Rets!G33:G68)&lt;36,"",PRODUCT(Cum_Rets!G33:G68)^(1/3)-1)</f>
        <v/>
      </c>
      <c r="H33" s="81" t="str">
        <f>IF(COUNT(Cum_Rets!H33:H68)&lt;36,"",PRODUCT(Cum_Rets!H33:H68)^(1/3)-1)</f>
        <v/>
      </c>
      <c r="I33" s="81" t="str">
        <f>IF(COUNT(Cum_Rets!I33:I68)&lt;36,"",PRODUCT(Cum_Rets!I33:I68)^(1/3)-1)</f>
        <v/>
      </c>
      <c r="J33" s="81">
        <f>IF(COUNT(Cum_Rets!J33:J68)&lt;36,"",PRODUCT(Cum_Rets!J33:J68)^(1/3)-1)</f>
        <v>0.27136746620636609</v>
      </c>
      <c r="K33" s="81">
        <f>IF(COUNT(Cum_Rets!K33:K68)&lt;36,"",PRODUCT(Cum_Rets!K33:K68)^(1/3)-1)</f>
        <v>0.30028564177499617</v>
      </c>
      <c r="L33" s="81">
        <f>IF(COUNT(Cum_Rets!L33:L68)&lt;36,"",PRODUCT(Cum_Rets!L33:L68)^(1/3)-1)</f>
        <v>0.16779864646840781</v>
      </c>
      <c r="M33" s="81" t="str">
        <f>IF(COUNT(Cum_Rets!M33:M68)&lt;36,"",PRODUCT(Cum_Rets!M33:M68)^(1/3)-1)</f>
        <v/>
      </c>
      <c r="N33" s="81" t="str">
        <f>IF(COUNT(Cum_Rets!N33:N68)&lt;36,"",PRODUCT(Cum_Rets!N33:N68)^(1/3)-1)</f>
        <v/>
      </c>
      <c r="O33" s="81" t="str">
        <f>IF(COUNT(Cum_Rets!O33:O68)&lt;36,"",PRODUCT(Cum_Rets!O33:O68)^(1/3)-1)</f>
        <v/>
      </c>
      <c r="P33" s="81" t="str">
        <f>IF(COUNT(Cum_Rets!P33:P68)&lt;36,"",PRODUCT(Cum_Rets!P33:P68)^(1/3)-1)</f>
        <v/>
      </c>
      <c r="Q33" s="81" t="str">
        <f>IF(COUNT(Cum_Rets!Q33:Q68)&lt;36,"",PRODUCT(Cum_Rets!Q33:Q68)^(1/3)-1)</f>
        <v/>
      </c>
      <c r="R33" s="81">
        <f>IF(COUNT(Cum_Rets!R33:R68)&lt;36,"",PRODUCT(Cum_Rets!R33:R68)^(1/3)-1)</f>
        <v>0.25356429999367736</v>
      </c>
      <c r="S33" s="81">
        <f>IF(COUNT(Cum_Rets!S33:S68)&lt;36,"",PRODUCT(Cum_Rets!S33:S68)^(1/3)-1)</f>
        <v>0.21873612222854488</v>
      </c>
      <c r="T33" s="88">
        <f t="shared" si="0"/>
        <v>0.29161018910440717</v>
      </c>
      <c r="U33" s="88">
        <f t="shared" si="1"/>
        <v>0.27859701009852361</v>
      </c>
      <c r="V33" s="88">
        <f t="shared" si="2"/>
        <v>0.26246588310002172</v>
      </c>
      <c r="W33" s="88">
        <f t="shared" si="3"/>
        <v>0.23212288661235997</v>
      </c>
      <c r="X33" s="88">
        <f t="shared" si="4"/>
        <v>0.19352834252598866</v>
      </c>
    </row>
    <row r="34" spans="1:24" x14ac:dyDescent="0.25">
      <c r="A34" s="79">
        <v>38625</v>
      </c>
      <c r="B34" s="81" t="str">
        <f>IF(COUNT(Cum_Rets!B34:B69)&lt;36,"",PRODUCT(Cum_Rets!B34:B69)^(1/3)-1)</f>
        <v/>
      </c>
      <c r="C34" s="81" t="str">
        <f>IF(COUNT(Cum_Rets!C34:C69)&lt;36,"",PRODUCT(Cum_Rets!C34:C69)^(1/3)-1)</f>
        <v/>
      </c>
      <c r="D34" s="81" t="str">
        <f>IF(COUNT(Cum_Rets!D34:D69)&lt;36,"",PRODUCT(Cum_Rets!D34:D69)^(1/3)-1)</f>
        <v/>
      </c>
      <c r="E34" s="81" t="str">
        <f>IF(COUNT(Cum_Rets!E34:E69)&lt;36,"",PRODUCT(Cum_Rets!E34:E69)^(1/3)-1)</f>
        <v/>
      </c>
      <c r="F34" s="81" t="str">
        <f>IF(COUNT(Cum_Rets!F34:F69)&lt;36,"",PRODUCT(Cum_Rets!F34:F69)^(1/3)-1)</f>
        <v/>
      </c>
      <c r="G34" s="81" t="str">
        <f>IF(COUNT(Cum_Rets!G34:G69)&lt;36,"",PRODUCT(Cum_Rets!G34:G69)^(1/3)-1)</f>
        <v/>
      </c>
      <c r="H34" s="81" t="str">
        <f>IF(COUNT(Cum_Rets!H34:H69)&lt;36,"",PRODUCT(Cum_Rets!H34:H69)^(1/3)-1)</f>
        <v/>
      </c>
      <c r="I34" s="81" t="str">
        <f>IF(COUNT(Cum_Rets!I34:I69)&lt;36,"",PRODUCT(Cum_Rets!I34:I69)^(1/3)-1)</f>
        <v/>
      </c>
      <c r="J34" s="81">
        <f>IF(COUNT(Cum_Rets!J34:J69)&lt;36,"",PRODUCT(Cum_Rets!J34:J69)^(1/3)-1)</f>
        <v>0.26546211143325449</v>
      </c>
      <c r="K34" s="81">
        <f>IF(COUNT(Cum_Rets!K34:K69)&lt;36,"",PRODUCT(Cum_Rets!K34:K69)^(1/3)-1)</f>
        <v>0.29017408110614329</v>
      </c>
      <c r="L34" s="81">
        <f>IF(COUNT(Cum_Rets!L34:L69)&lt;36,"",PRODUCT(Cum_Rets!L34:L69)^(1/3)-1)</f>
        <v>0.16146476301050194</v>
      </c>
      <c r="M34" s="81" t="str">
        <f>IF(COUNT(Cum_Rets!M34:M69)&lt;36,"",PRODUCT(Cum_Rets!M34:M69)^(1/3)-1)</f>
        <v/>
      </c>
      <c r="N34" s="81" t="str">
        <f>IF(COUNT(Cum_Rets!N34:N69)&lt;36,"",PRODUCT(Cum_Rets!N34:N69)^(1/3)-1)</f>
        <v/>
      </c>
      <c r="O34" s="81" t="str">
        <f>IF(COUNT(Cum_Rets!O34:O69)&lt;36,"",PRODUCT(Cum_Rets!O34:O69)^(1/3)-1)</f>
        <v/>
      </c>
      <c r="P34" s="81" t="str">
        <f>IF(COUNT(Cum_Rets!P34:P69)&lt;36,"",PRODUCT(Cum_Rets!P34:P69)^(1/3)-1)</f>
        <v/>
      </c>
      <c r="Q34" s="81" t="str">
        <f>IF(COUNT(Cum_Rets!Q34:Q69)&lt;36,"",PRODUCT(Cum_Rets!Q34:Q69)^(1/3)-1)</f>
        <v/>
      </c>
      <c r="R34" s="81">
        <f>IF(COUNT(Cum_Rets!R34:R69)&lt;36,"",PRODUCT(Cum_Rets!R34:R69)^(1/3)-1)</f>
        <v>0.24466161358765115</v>
      </c>
      <c r="S34" s="81">
        <f>IF(COUNT(Cum_Rets!S34:S69)&lt;36,"",PRODUCT(Cum_Rets!S34:S69)^(1/3)-1)</f>
        <v>0.20682532319408908</v>
      </c>
      <c r="T34" s="88">
        <f t="shared" si="0"/>
        <v>0.28276049020427663</v>
      </c>
      <c r="U34" s="88">
        <f t="shared" si="1"/>
        <v>0.27164010385147669</v>
      </c>
      <c r="V34" s="88">
        <f t="shared" si="2"/>
        <v>0.25506186251045282</v>
      </c>
      <c r="W34" s="88">
        <f t="shared" si="3"/>
        <v>0.22386240094336385</v>
      </c>
      <c r="X34" s="88">
        <f t="shared" si="4"/>
        <v>0.1864238181836467</v>
      </c>
    </row>
    <row r="35" spans="1:24" x14ac:dyDescent="0.25">
      <c r="A35" s="79">
        <v>38656</v>
      </c>
      <c r="B35" s="81" t="str">
        <f>IF(COUNT(Cum_Rets!B35:B70)&lt;36,"",PRODUCT(Cum_Rets!B35:B70)^(1/3)-1)</f>
        <v/>
      </c>
      <c r="C35" s="81" t="str">
        <f>IF(COUNT(Cum_Rets!C35:C70)&lt;36,"",PRODUCT(Cum_Rets!C35:C70)^(1/3)-1)</f>
        <v/>
      </c>
      <c r="D35" s="81" t="str">
        <f>IF(COUNT(Cum_Rets!D35:D70)&lt;36,"",PRODUCT(Cum_Rets!D35:D70)^(1/3)-1)</f>
        <v/>
      </c>
      <c r="E35" s="81" t="str">
        <f>IF(COUNT(Cum_Rets!E35:E70)&lt;36,"",PRODUCT(Cum_Rets!E35:E70)^(1/3)-1)</f>
        <v/>
      </c>
      <c r="F35" s="81" t="str">
        <f>IF(COUNT(Cum_Rets!F35:F70)&lt;36,"",PRODUCT(Cum_Rets!F35:F70)^(1/3)-1)</f>
        <v/>
      </c>
      <c r="G35" s="81" t="str">
        <f>IF(COUNT(Cum_Rets!G35:G70)&lt;36,"",PRODUCT(Cum_Rets!G35:G70)^(1/3)-1)</f>
        <v/>
      </c>
      <c r="H35" s="81" t="str">
        <f>IF(COUNT(Cum_Rets!H35:H70)&lt;36,"",PRODUCT(Cum_Rets!H35:H70)^(1/3)-1)</f>
        <v/>
      </c>
      <c r="I35" s="81" t="str">
        <f>IF(COUNT(Cum_Rets!I35:I70)&lt;36,"",PRODUCT(Cum_Rets!I35:I70)^(1/3)-1)</f>
        <v/>
      </c>
      <c r="J35" s="81">
        <f>IF(COUNT(Cum_Rets!J35:J70)&lt;36,"",PRODUCT(Cum_Rets!J35:J70)^(1/3)-1)</f>
        <v>0.28823511864353457</v>
      </c>
      <c r="K35" s="81">
        <f>IF(COUNT(Cum_Rets!K35:K70)&lt;36,"",PRODUCT(Cum_Rets!K35:K70)^(1/3)-1)</f>
        <v>0.3128235821696741</v>
      </c>
      <c r="L35" s="81">
        <f>IF(COUNT(Cum_Rets!L35:L70)&lt;36,"",PRODUCT(Cum_Rets!L35:L70)^(1/3)-1)</f>
        <v>0.22071515526214291</v>
      </c>
      <c r="M35" s="81" t="str">
        <f>IF(COUNT(Cum_Rets!M35:M70)&lt;36,"",PRODUCT(Cum_Rets!M35:M70)^(1/3)-1)</f>
        <v/>
      </c>
      <c r="N35" s="81" t="str">
        <f>IF(COUNT(Cum_Rets!N35:N70)&lt;36,"",PRODUCT(Cum_Rets!N35:N70)^(1/3)-1)</f>
        <v/>
      </c>
      <c r="O35" s="81" t="str">
        <f>IF(COUNT(Cum_Rets!O35:O70)&lt;36,"",PRODUCT(Cum_Rets!O35:O70)^(1/3)-1)</f>
        <v/>
      </c>
      <c r="P35" s="81" t="str">
        <f>IF(COUNT(Cum_Rets!P35:P70)&lt;36,"",PRODUCT(Cum_Rets!P35:P70)^(1/3)-1)</f>
        <v/>
      </c>
      <c r="Q35" s="81" t="str">
        <f>IF(COUNT(Cum_Rets!Q35:Q70)&lt;36,"",PRODUCT(Cum_Rets!Q35:Q70)^(1/3)-1)</f>
        <v/>
      </c>
      <c r="R35" s="81">
        <f>IF(COUNT(Cum_Rets!R35:R70)&lt;36,"",PRODUCT(Cum_Rets!R35:R70)^(1/3)-1)</f>
        <v>0.28080760234362456</v>
      </c>
      <c r="S35" s="81">
        <f>IF(COUNT(Cum_Rets!S35:S70)&lt;36,"",PRODUCT(Cum_Rets!S35:S70)^(1/3)-1)</f>
        <v>0.25217168012608226</v>
      </c>
      <c r="T35" s="88">
        <f t="shared" si="0"/>
        <v>0.30544704311183224</v>
      </c>
      <c r="U35" s="88">
        <f t="shared" si="1"/>
        <v>0.29438223452506945</v>
      </c>
      <c r="V35" s="88">
        <f t="shared" si="2"/>
        <v>0.28452136049357957</v>
      </c>
      <c r="W35" s="88">
        <f t="shared" si="3"/>
        <v>0.26578449057325415</v>
      </c>
      <c r="X35" s="88">
        <f t="shared" si="4"/>
        <v>0.23874288938658741</v>
      </c>
    </row>
    <row r="36" spans="1:24" x14ac:dyDescent="0.25">
      <c r="A36" s="79">
        <v>38686</v>
      </c>
      <c r="B36" s="81" t="str">
        <f>IF(COUNT(Cum_Rets!B36:B71)&lt;36,"",PRODUCT(Cum_Rets!B36:B71)^(1/3)-1)</f>
        <v/>
      </c>
      <c r="C36" s="81" t="str">
        <f>IF(COUNT(Cum_Rets!C36:C71)&lt;36,"",PRODUCT(Cum_Rets!C36:C71)^(1/3)-1)</f>
        <v/>
      </c>
      <c r="D36" s="81" t="str">
        <f>IF(COUNT(Cum_Rets!D36:D71)&lt;36,"",PRODUCT(Cum_Rets!D36:D71)^(1/3)-1)</f>
        <v/>
      </c>
      <c r="E36" s="81" t="str">
        <f>IF(COUNT(Cum_Rets!E36:E71)&lt;36,"",PRODUCT(Cum_Rets!E36:E71)^(1/3)-1)</f>
        <v/>
      </c>
      <c r="F36" s="81" t="str">
        <f>IF(COUNT(Cum_Rets!F36:F71)&lt;36,"",PRODUCT(Cum_Rets!F36:F71)^(1/3)-1)</f>
        <v/>
      </c>
      <c r="G36" s="81" t="str">
        <f>IF(COUNT(Cum_Rets!G36:G71)&lt;36,"",PRODUCT(Cum_Rets!G36:G71)^(1/3)-1)</f>
        <v/>
      </c>
      <c r="H36" s="81" t="str">
        <f>IF(COUNT(Cum_Rets!H36:H71)&lt;36,"",PRODUCT(Cum_Rets!H36:H71)^(1/3)-1)</f>
        <v/>
      </c>
      <c r="I36" s="81" t="str">
        <f>IF(COUNT(Cum_Rets!I36:I71)&lt;36,"",PRODUCT(Cum_Rets!I36:I71)^(1/3)-1)</f>
        <v/>
      </c>
      <c r="J36" s="81">
        <f>IF(COUNT(Cum_Rets!J36:J71)&lt;36,"",PRODUCT(Cum_Rets!J36:J71)^(1/3)-1)</f>
        <v>0.27942227363134364</v>
      </c>
      <c r="K36" s="81">
        <f>IF(COUNT(Cum_Rets!K36:K71)&lt;36,"",PRODUCT(Cum_Rets!K36:K71)^(1/3)-1)</f>
        <v>0.28977309797639617</v>
      </c>
      <c r="L36" s="81">
        <f>IF(COUNT(Cum_Rets!L36:L71)&lt;36,"",PRODUCT(Cum_Rets!L36:L71)^(1/3)-1)</f>
        <v>0.21680075552771028</v>
      </c>
      <c r="M36" s="81" t="str">
        <f>IF(COUNT(Cum_Rets!M36:M71)&lt;36,"",PRODUCT(Cum_Rets!M36:M71)^(1/3)-1)</f>
        <v/>
      </c>
      <c r="N36" s="81" t="str">
        <f>IF(COUNT(Cum_Rets!N36:N71)&lt;36,"",PRODUCT(Cum_Rets!N36:N71)^(1/3)-1)</f>
        <v/>
      </c>
      <c r="O36" s="81" t="str">
        <f>IF(COUNT(Cum_Rets!O36:O71)&lt;36,"",PRODUCT(Cum_Rets!O36:O71)^(1/3)-1)</f>
        <v/>
      </c>
      <c r="P36" s="81" t="str">
        <f>IF(COUNT(Cum_Rets!P36:P71)&lt;36,"",PRODUCT(Cum_Rets!P36:P71)^(1/3)-1)</f>
        <v/>
      </c>
      <c r="Q36" s="81" t="str">
        <f>IF(COUNT(Cum_Rets!Q36:Q71)&lt;36,"",PRODUCT(Cum_Rets!Q36:Q71)^(1/3)-1)</f>
        <v/>
      </c>
      <c r="R36" s="81">
        <f>IF(COUNT(Cum_Rets!R36:R71)&lt;36,"",PRODUCT(Cum_Rets!R36:R71)^(1/3)-1)</f>
        <v>0.26798774402954906</v>
      </c>
      <c r="S36" s="81">
        <f>IF(COUNT(Cum_Rets!S36:S71)&lt;36,"",PRODUCT(Cum_Rets!S36:S71)^(1/3)-1)</f>
        <v>0.24467732316604929</v>
      </c>
      <c r="T36" s="88">
        <f t="shared" si="0"/>
        <v>0.28666785067288042</v>
      </c>
      <c r="U36" s="88">
        <f t="shared" si="1"/>
        <v>0.28200997971760677</v>
      </c>
      <c r="V36" s="88">
        <f t="shared" si="2"/>
        <v>0.27370500883044635</v>
      </c>
      <c r="W36" s="88">
        <f t="shared" si="3"/>
        <v>0.25519099690408936</v>
      </c>
      <c r="X36" s="88">
        <f t="shared" si="4"/>
        <v>0.23215685207826192</v>
      </c>
    </row>
    <row r="37" spans="1:24" x14ac:dyDescent="0.25">
      <c r="A37" s="79">
        <v>38717</v>
      </c>
      <c r="B37" s="81" t="str">
        <f>IF(COUNT(Cum_Rets!B37:B72)&lt;36,"",PRODUCT(Cum_Rets!B37:B72)^(1/3)-1)</f>
        <v/>
      </c>
      <c r="C37" s="81" t="str">
        <f>IF(COUNT(Cum_Rets!C37:C72)&lt;36,"",PRODUCT(Cum_Rets!C37:C72)^(1/3)-1)</f>
        <v/>
      </c>
      <c r="D37" s="81" t="str">
        <f>IF(COUNT(Cum_Rets!D37:D72)&lt;36,"",PRODUCT(Cum_Rets!D37:D72)^(1/3)-1)</f>
        <v/>
      </c>
      <c r="E37" s="81" t="str">
        <f>IF(COUNT(Cum_Rets!E37:E72)&lt;36,"",PRODUCT(Cum_Rets!E37:E72)^(1/3)-1)</f>
        <v/>
      </c>
      <c r="F37" s="81" t="str">
        <f>IF(COUNT(Cum_Rets!F37:F72)&lt;36,"",PRODUCT(Cum_Rets!F37:F72)^(1/3)-1)</f>
        <v/>
      </c>
      <c r="G37" s="81" t="str">
        <f>IF(COUNT(Cum_Rets!G37:G72)&lt;36,"",PRODUCT(Cum_Rets!G37:G72)^(1/3)-1)</f>
        <v/>
      </c>
      <c r="H37" s="81" t="str">
        <f>IF(COUNT(Cum_Rets!H37:H72)&lt;36,"",PRODUCT(Cum_Rets!H37:H72)^(1/3)-1)</f>
        <v/>
      </c>
      <c r="I37" s="81" t="str">
        <f>IF(COUNT(Cum_Rets!I37:I72)&lt;36,"",PRODUCT(Cum_Rets!I37:I72)^(1/3)-1)</f>
        <v/>
      </c>
      <c r="J37" s="81">
        <f>IF(COUNT(Cum_Rets!J37:J72)&lt;36,"",PRODUCT(Cum_Rets!J37:J72)^(1/3)-1)</f>
        <v>0.27838857920147841</v>
      </c>
      <c r="K37" s="81">
        <f>IF(COUNT(Cum_Rets!K37:K72)&lt;36,"",PRODUCT(Cum_Rets!K37:K72)^(1/3)-1)</f>
        <v>0.29264608556711313</v>
      </c>
      <c r="L37" s="81">
        <f>IF(COUNT(Cum_Rets!L37:L72)&lt;36,"",PRODUCT(Cum_Rets!L37:L72)^(1/3)-1)</f>
        <v>0.2288766417729613</v>
      </c>
      <c r="M37" s="81" t="str">
        <f>IF(COUNT(Cum_Rets!M37:M72)&lt;36,"",PRODUCT(Cum_Rets!M37:M72)^(1/3)-1)</f>
        <v/>
      </c>
      <c r="N37" s="81" t="str">
        <f>IF(COUNT(Cum_Rets!N37:N72)&lt;36,"",PRODUCT(Cum_Rets!N37:N72)^(1/3)-1)</f>
        <v/>
      </c>
      <c r="O37" s="81" t="str">
        <f>IF(COUNT(Cum_Rets!O37:O72)&lt;36,"",PRODUCT(Cum_Rets!O37:O72)^(1/3)-1)</f>
        <v/>
      </c>
      <c r="P37" s="81" t="str">
        <f>IF(COUNT(Cum_Rets!P37:P72)&lt;36,"",PRODUCT(Cum_Rets!P37:P72)^(1/3)-1)</f>
        <v/>
      </c>
      <c r="Q37" s="81" t="str">
        <f>IF(COUNT(Cum_Rets!Q37:Q72)&lt;36,"",PRODUCT(Cum_Rets!Q37:Q72)^(1/3)-1)</f>
        <v/>
      </c>
      <c r="R37" s="81">
        <f>IF(COUNT(Cum_Rets!R37:R72)&lt;36,"",PRODUCT(Cum_Rets!R37:R72)^(1/3)-1)</f>
        <v>0.26118215604633011</v>
      </c>
      <c r="S37" s="81">
        <f>IF(COUNT(Cum_Rets!S37:S72)&lt;36,"",PRODUCT(Cum_Rets!S37:S72)^(1/3)-1)</f>
        <v>0.24463100842296059</v>
      </c>
      <c r="T37" s="88">
        <f t="shared" si="0"/>
        <v>0.28836883365742272</v>
      </c>
      <c r="U37" s="88">
        <f t="shared" si="1"/>
        <v>0.28195295579288709</v>
      </c>
      <c r="V37" s="88">
        <f t="shared" si="2"/>
        <v>0.26978536762390426</v>
      </c>
      <c r="W37" s="88">
        <f t="shared" si="3"/>
        <v>0.2531057774779879</v>
      </c>
      <c r="X37" s="88">
        <f t="shared" si="4"/>
        <v>0.23856829605497193</v>
      </c>
    </row>
    <row r="38" spans="1:24" x14ac:dyDescent="0.25">
      <c r="A38" s="79">
        <v>38748</v>
      </c>
      <c r="B38" s="81" t="str">
        <f>IF(COUNT(Cum_Rets!B38:B73)&lt;36,"",PRODUCT(Cum_Rets!B38:B73)^(1/3)-1)</f>
        <v/>
      </c>
      <c r="C38" s="81" t="str">
        <f>IF(COUNT(Cum_Rets!C38:C73)&lt;36,"",PRODUCT(Cum_Rets!C38:C73)^(1/3)-1)</f>
        <v/>
      </c>
      <c r="D38" s="81" t="str">
        <f>IF(COUNT(Cum_Rets!D38:D73)&lt;36,"",PRODUCT(Cum_Rets!D38:D73)^(1/3)-1)</f>
        <v/>
      </c>
      <c r="E38" s="81" t="str">
        <f>IF(COUNT(Cum_Rets!E38:E73)&lt;36,"",PRODUCT(Cum_Rets!E38:E73)^(1/3)-1)</f>
        <v/>
      </c>
      <c r="F38" s="81" t="str">
        <f>IF(COUNT(Cum_Rets!F38:F73)&lt;36,"",PRODUCT(Cum_Rets!F38:F73)^(1/3)-1)</f>
        <v/>
      </c>
      <c r="G38" s="81" t="str">
        <f>IF(COUNT(Cum_Rets!G38:G73)&lt;36,"",PRODUCT(Cum_Rets!G38:G73)^(1/3)-1)</f>
        <v/>
      </c>
      <c r="H38" s="81" t="str">
        <f>IF(COUNT(Cum_Rets!H38:H73)&lt;36,"",PRODUCT(Cum_Rets!H38:H73)^(1/3)-1)</f>
        <v/>
      </c>
      <c r="I38" s="81" t="str">
        <f>IF(COUNT(Cum_Rets!I38:I73)&lt;36,"",PRODUCT(Cum_Rets!I38:I73)^(1/3)-1)</f>
        <v/>
      </c>
      <c r="J38" s="81">
        <f>IF(COUNT(Cum_Rets!J38:J73)&lt;36,"",PRODUCT(Cum_Rets!J38:J73)^(1/3)-1)</f>
        <v>0.31723035849802339</v>
      </c>
      <c r="K38" s="81">
        <f>IF(COUNT(Cum_Rets!K38:K73)&lt;36,"",PRODUCT(Cum_Rets!K38:K73)^(1/3)-1)</f>
        <v>0.31990527815111003</v>
      </c>
      <c r="L38" s="81">
        <f>IF(COUNT(Cum_Rets!L38:L73)&lt;36,"",PRODUCT(Cum_Rets!L38:L73)^(1/3)-1)</f>
        <v>0.26291093676318722</v>
      </c>
      <c r="M38" s="81" t="str">
        <f>IF(COUNT(Cum_Rets!M38:M73)&lt;36,"",PRODUCT(Cum_Rets!M38:M73)^(1/3)-1)</f>
        <v/>
      </c>
      <c r="N38" s="81" t="str">
        <f>IF(COUNT(Cum_Rets!N38:N73)&lt;36,"",PRODUCT(Cum_Rets!N38:N73)^(1/3)-1)</f>
        <v/>
      </c>
      <c r="O38" s="81" t="str">
        <f>IF(COUNT(Cum_Rets!O38:O73)&lt;36,"",PRODUCT(Cum_Rets!O38:O73)^(1/3)-1)</f>
        <v/>
      </c>
      <c r="P38" s="81" t="str">
        <f>IF(COUNT(Cum_Rets!P38:P73)&lt;36,"",PRODUCT(Cum_Rets!P38:P73)^(1/3)-1)</f>
        <v/>
      </c>
      <c r="Q38" s="81" t="str">
        <f>IF(COUNT(Cum_Rets!Q38:Q73)&lt;36,"",PRODUCT(Cum_Rets!Q38:Q73)^(1/3)-1)</f>
        <v/>
      </c>
      <c r="R38" s="81">
        <f>IF(COUNT(Cum_Rets!R38:R73)&lt;36,"",PRODUCT(Cum_Rets!R38:R73)^(1/3)-1)</f>
        <v>0.30547358336233188</v>
      </c>
      <c r="S38" s="81">
        <f>IF(COUNT(Cum_Rets!S38:S73)&lt;36,"",PRODUCT(Cum_Rets!S38:S73)^(1/3)-1)</f>
        <v>0.28950808686002905</v>
      </c>
      <c r="T38" s="88">
        <f t="shared" si="0"/>
        <v>0.31910280225518406</v>
      </c>
      <c r="U38" s="88">
        <f t="shared" si="1"/>
        <v>0.31789908841129505</v>
      </c>
      <c r="V38" s="88">
        <f t="shared" si="2"/>
        <v>0.31135197093017764</v>
      </c>
      <c r="W38" s="88">
        <f t="shared" si="3"/>
        <v>0.29483292171254571</v>
      </c>
      <c r="X38" s="88">
        <f t="shared" si="4"/>
        <v>0.27567973074293062</v>
      </c>
    </row>
    <row r="39" spans="1:24" x14ac:dyDescent="0.25">
      <c r="A39" s="79">
        <v>38776</v>
      </c>
      <c r="B39" s="81" t="str">
        <f>IF(COUNT(Cum_Rets!B39:B74)&lt;36,"",PRODUCT(Cum_Rets!B39:B74)^(1/3)-1)</f>
        <v/>
      </c>
      <c r="C39" s="81" t="str">
        <f>IF(COUNT(Cum_Rets!C39:C74)&lt;36,"",PRODUCT(Cum_Rets!C39:C74)^(1/3)-1)</f>
        <v/>
      </c>
      <c r="D39" s="81" t="str">
        <f>IF(COUNT(Cum_Rets!D39:D74)&lt;36,"",PRODUCT(Cum_Rets!D39:D74)^(1/3)-1)</f>
        <v/>
      </c>
      <c r="E39" s="81" t="str">
        <f>IF(COUNT(Cum_Rets!E39:E74)&lt;36,"",PRODUCT(Cum_Rets!E39:E74)^(1/3)-1)</f>
        <v/>
      </c>
      <c r="F39" s="81" t="str">
        <f>IF(COUNT(Cum_Rets!F39:F74)&lt;36,"",PRODUCT(Cum_Rets!F39:F74)^(1/3)-1)</f>
        <v/>
      </c>
      <c r="G39" s="81" t="str">
        <f>IF(COUNT(Cum_Rets!G39:G74)&lt;36,"",PRODUCT(Cum_Rets!G39:G74)^(1/3)-1)</f>
        <v/>
      </c>
      <c r="H39" s="81" t="str">
        <f>IF(COUNT(Cum_Rets!H39:H74)&lt;36,"",PRODUCT(Cum_Rets!H39:H74)^(1/3)-1)</f>
        <v/>
      </c>
      <c r="I39" s="81" t="str">
        <f>IF(COUNT(Cum_Rets!I39:I74)&lt;36,"",PRODUCT(Cum_Rets!I39:I74)^(1/3)-1)</f>
        <v/>
      </c>
      <c r="J39" s="81">
        <f>IF(COUNT(Cum_Rets!J39:J74)&lt;36,"",PRODUCT(Cum_Rets!J39:J74)^(1/3)-1)</f>
        <v>0.37064504804907239</v>
      </c>
      <c r="K39" s="81">
        <f>IF(COUNT(Cum_Rets!K39:K74)&lt;36,"",PRODUCT(Cum_Rets!K39:K74)^(1/3)-1)</f>
        <v>0.37122469041770767</v>
      </c>
      <c r="L39" s="81">
        <f>IF(COUNT(Cum_Rets!L39:L74)&lt;36,"",PRODUCT(Cum_Rets!L39:L74)^(1/3)-1)</f>
        <v>0.31975159576766399</v>
      </c>
      <c r="M39" s="81" t="str">
        <f>IF(COUNT(Cum_Rets!M39:M74)&lt;36,"",PRODUCT(Cum_Rets!M39:M74)^(1/3)-1)</f>
        <v/>
      </c>
      <c r="N39" s="81" t="str">
        <f>IF(COUNT(Cum_Rets!N39:N74)&lt;36,"",PRODUCT(Cum_Rets!N39:N74)^(1/3)-1)</f>
        <v/>
      </c>
      <c r="O39" s="81" t="str">
        <f>IF(COUNT(Cum_Rets!O39:O74)&lt;36,"",PRODUCT(Cum_Rets!O39:O74)^(1/3)-1)</f>
        <v/>
      </c>
      <c r="P39" s="81" t="str">
        <f>IF(COUNT(Cum_Rets!P39:P74)&lt;36,"",PRODUCT(Cum_Rets!P39:P74)^(1/3)-1)</f>
        <v/>
      </c>
      <c r="Q39" s="81" t="str">
        <f>IF(COUNT(Cum_Rets!Q39:Q74)&lt;36,"",PRODUCT(Cum_Rets!Q39:Q74)^(1/3)-1)</f>
        <v/>
      </c>
      <c r="R39" s="81">
        <f>IF(COUNT(Cum_Rets!R39:R74)&lt;36,"",PRODUCT(Cum_Rets!R39:R74)^(1/3)-1)</f>
        <v>0.36081429227877249</v>
      </c>
      <c r="S39" s="81">
        <f>IF(COUNT(Cum_Rets!S39:S74)&lt;36,"",PRODUCT(Cum_Rets!S39:S74)^(1/3)-1)</f>
        <v>0.35080701778253331</v>
      </c>
      <c r="T39" s="88">
        <f t="shared" si="0"/>
        <v>0.37105079770711707</v>
      </c>
      <c r="U39" s="88">
        <f t="shared" si="1"/>
        <v>0.37078995864123121</v>
      </c>
      <c r="V39" s="88">
        <f t="shared" si="2"/>
        <v>0.36572967016392244</v>
      </c>
      <c r="W39" s="88">
        <f t="shared" si="3"/>
        <v>0.35054861815099536</v>
      </c>
      <c r="X39" s="88">
        <f t="shared" si="4"/>
        <v>0.33207040472099653</v>
      </c>
    </row>
    <row r="40" spans="1:24" x14ac:dyDescent="0.25">
      <c r="A40" s="79">
        <v>38807</v>
      </c>
      <c r="B40" s="81" t="str">
        <f>IF(COUNT(Cum_Rets!B40:B75)&lt;36,"",PRODUCT(Cum_Rets!B40:B75)^(1/3)-1)</f>
        <v/>
      </c>
      <c r="C40" s="81" t="str">
        <f>IF(COUNT(Cum_Rets!C40:C75)&lt;36,"",PRODUCT(Cum_Rets!C40:C75)^(1/3)-1)</f>
        <v/>
      </c>
      <c r="D40" s="81" t="str">
        <f>IF(COUNT(Cum_Rets!D40:D75)&lt;36,"",PRODUCT(Cum_Rets!D40:D75)^(1/3)-1)</f>
        <v/>
      </c>
      <c r="E40" s="81" t="str">
        <f>IF(COUNT(Cum_Rets!E40:E75)&lt;36,"",PRODUCT(Cum_Rets!E40:E75)^(1/3)-1)</f>
        <v/>
      </c>
      <c r="F40" s="81" t="str">
        <f>IF(COUNT(Cum_Rets!F40:F75)&lt;36,"",PRODUCT(Cum_Rets!F40:F75)^(1/3)-1)</f>
        <v/>
      </c>
      <c r="G40" s="81" t="str">
        <f>IF(COUNT(Cum_Rets!G40:G75)&lt;36,"",PRODUCT(Cum_Rets!G40:G75)^(1/3)-1)</f>
        <v/>
      </c>
      <c r="H40" s="81" t="str">
        <f>IF(COUNT(Cum_Rets!H40:H75)&lt;36,"",PRODUCT(Cum_Rets!H40:H75)^(1/3)-1)</f>
        <v/>
      </c>
      <c r="I40" s="81" t="str">
        <f>IF(COUNT(Cum_Rets!I40:I75)&lt;36,"",PRODUCT(Cum_Rets!I40:I75)^(1/3)-1)</f>
        <v/>
      </c>
      <c r="J40" s="81">
        <f>IF(COUNT(Cum_Rets!J40:J75)&lt;36,"",PRODUCT(Cum_Rets!J40:J75)^(1/3)-1)</f>
        <v>0.38887185754738973</v>
      </c>
      <c r="K40" s="81">
        <f>IF(COUNT(Cum_Rets!K40:K75)&lt;36,"",PRODUCT(Cum_Rets!K40:K75)^(1/3)-1)</f>
        <v>0.39746420232145141</v>
      </c>
      <c r="L40" s="81">
        <f>IF(COUNT(Cum_Rets!L40:L75)&lt;36,"",PRODUCT(Cum_Rets!L40:L75)^(1/3)-1)</f>
        <v>0.32626835271506915</v>
      </c>
      <c r="M40" s="81" t="str">
        <f>IF(COUNT(Cum_Rets!M40:M75)&lt;36,"",PRODUCT(Cum_Rets!M40:M75)^(1/3)-1)</f>
        <v/>
      </c>
      <c r="N40" s="81" t="str">
        <f>IF(COUNT(Cum_Rets!N40:N75)&lt;36,"",PRODUCT(Cum_Rets!N40:N75)^(1/3)-1)</f>
        <v/>
      </c>
      <c r="O40" s="81" t="str">
        <f>IF(COUNT(Cum_Rets!O40:O75)&lt;36,"",PRODUCT(Cum_Rets!O40:O75)^(1/3)-1)</f>
        <v/>
      </c>
      <c r="P40" s="81" t="str">
        <f>IF(COUNT(Cum_Rets!P40:P75)&lt;36,"",PRODUCT(Cum_Rets!P40:P75)^(1/3)-1)</f>
        <v/>
      </c>
      <c r="Q40" s="81" t="str">
        <f>IF(COUNT(Cum_Rets!Q40:Q75)&lt;36,"",PRODUCT(Cum_Rets!Q40:Q75)^(1/3)-1)</f>
        <v/>
      </c>
      <c r="R40" s="81">
        <f>IF(COUNT(Cum_Rets!R40:R75)&lt;36,"",PRODUCT(Cum_Rets!R40:R75)^(1/3)-1)</f>
        <v>0.37618437097837853</v>
      </c>
      <c r="S40" s="81">
        <f>IF(COUNT(Cum_Rets!S40:S75)&lt;36,"",PRODUCT(Cum_Rets!S40:S75)^(1/3)-1)</f>
        <v>0.35588780151010235</v>
      </c>
      <c r="T40" s="88">
        <f t="shared" si="0"/>
        <v>0.39488649888923288</v>
      </c>
      <c r="U40" s="88">
        <f t="shared" si="1"/>
        <v>0.39101994374090515</v>
      </c>
      <c r="V40" s="88">
        <f t="shared" si="2"/>
        <v>0.38252811426288413</v>
      </c>
      <c r="W40" s="88">
        <f t="shared" si="3"/>
        <v>0.36370536641255119</v>
      </c>
      <c r="X40" s="88">
        <f t="shared" si="4"/>
        <v>0.34124315819406198</v>
      </c>
    </row>
    <row r="41" spans="1:24" x14ac:dyDescent="0.25">
      <c r="A41" s="79">
        <v>38837</v>
      </c>
      <c r="B41" s="81" t="str">
        <f>IF(COUNT(Cum_Rets!B41:B76)&lt;36,"",PRODUCT(Cum_Rets!B41:B76)^(1/3)-1)</f>
        <v/>
      </c>
      <c r="C41" s="81" t="str">
        <f>IF(COUNT(Cum_Rets!C41:C76)&lt;36,"",PRODUCT(Cum_Rets!C41:C76)^(1/3)-1)</f>
        <v/>
      </c>
      <c r="D41" s="81" t="str">
        <f>IF(COUNT(Cum_Rets!D41:D76)&lt;36,"",PRODUCT(Cum_Rets!D41:D76)^(1/3)-1)</f>
        <v/>
      </c>
      <c r="E41" s="81" t="str">
        <f>IF(COUNT(Cum_Rets!E41:E76)&lt;36,"",PRODUCT(Cum_Rets!E41:E76)^(1/3)-1)</f>
        <v/>
      </c>
      <c r="F41" s="81" t="str">
        <f>IF(COUNT(Cum_Rets!F41:F76)&lt;36,"",PRODUCT(Cum_Rets!F41:F76)^(1/3)-1)</f>
        <v/>
      </c>
      <c r="G41" s="81" t="str">
        <f>IF(COUNT(Cum_Rets!G41:G76)&lt;36,"",PRODUCT(Cum_Rets!G41:G76)^(1/3)-1)</f>
        <v/>
      </c>
      <c r="H41" s="81" t="str">
        <f>IF(COUNT(Cum_Rets!H41:H76)&lt;36,"",PRODUCT(Cum_Rets!H41:H76)^(1/3)-1)</f>
        <v/>
      </c>
      <c r="I41" s="81" t="str">
        <f>IF(COUNT(Cum_Rets!I41:I76)&lt;36,"",PRODUCT(Cum_Rets!I41:I76)^(1/3)-1)</f>
        <v/>
      </c>
      <c r="J41" s="81">
        <f>IF(COUNT(Cum_Rets!J41:J76)&lt;36,"",PRODUCT(Cum_Rets!J41:J76)^(1/3)-1)</f>
        <v>0.44476520554567811</v>
      </c>
      <c r="K41" s="81">
        <f>IF(COUNT(Cum_Rets!K41:K76)&lt;36,"",PRODUCT(Cum_Rets!K41:K76)^(1/3)-1)</f>
        <v>0.44346050354257871</v>
      </c>
      <c r="L41" s="81">
        <f>IF(COUNT(Cum_Rets!L41:L76)&lt;36,"",PRODUCT(Cum_Rets!L41:L76)^(1/3)-1)</f>
        <v>0.38878569878058844</v>
      </c>
      <c r="M41" s="81" t="str">
        <f>IF(COUNT(Cum_Rets!M41:M76)&lt;36,"",PRODUCT(Cum_Rets!M41:M76)^(1/3)-1)</f>
        <v/>
      </c>
      <c r="N41" s="81" t="str">
        <f>IF(COUNT(Cum_Rets!N41:N76)&lt;36,"",PRODUCT(Cum_Rets!N41:N76)^(1/3)-1)</f>
        <v/>
      </c>
      <c r="O41" s="81" t="str">
        <f>IF(COUNT(Cum_Rets!O41:O76)&lt;36,"",PRODUCT(Cum_Rets!O41:O76)^(1/3)-1)</f>
        <v/>
      </c>
      <c r="P41" s="81" t="str">
        <f>IF(COUNT(Cum_Rets!P41:P76)&lt;36,"",PRODUCT(Cum_Rets!P41:P76)^(1/3)-1)</f>
        <v/>
      </c>
      <c r="Q41" s="81" t="str">
        <f>IF(COUNT(Cum_Rets!Q41:Q76)&lt;36,"",PRODUCT(Cum_Rets!Q41:Q76)^(1/3)-1)</f>
        <v/>
      </c>
      <c r="R41" s="81">
        <f>IF(COUNT(Cum_Rets!R41:R76)&lt;36,"",PRODUCT(Cum_Rets!R41:R76)^(1/3)-1)</f>
        <v>0.43755620231191705</v>
      </c>
      <c r="S41" s="81">
        <f>IF(COUNT(Cum_Rets!S41:S76)&lt;36,"",PRODUCT(Cum_Rets!S41:S76)^(1/3)-1)</f>
        <v>0.42611181895611416</v>
      </c>
      <c r="T41" s="88">
        <f t="shared" si="0"/>
        <v>0.44437379494474827</v>
      </c>
      <c r="U41" s="88">
        <f t="shared" si="1"/>
        <v>0.44378667904335356</v>
      </c>
      <c r="V41" s="88">
        <f t="shared" si="2"/>
        <v>0.44050835292724788</v>
      </c>
      <c r="W41" s="88">
        <f t="shared" si="3"/>
        <v>0.4253635764290849</v>
      </c>
      <c r="X41" s="88">
        <f t="shared" si="4"/>
        <v>0.40341684983998705</v>
      </c>
    </row>
    <row r="42" spans="1:24" x14ac:dyDescent="0.25">
      <c r="A42" s="79">
        <v>38868</v>
      </c>
      <c r="B42" s="81" t="str">
        <f>IF(COUNT(Cum_Rets!B42:B77)&lt;36,"",PRODUCT(Cum_Rets!B42:B77)^(1/3)-1)</f>
        <v/>
      </c>
      <c r="C42" s="81" t="str">
        <f>IF(COUNT(Cum_Rets!C42:C77)&lt;36,"",PRODUCT(Cum_Rets!C42:C77)^(1/3)-1)</f>
        <v/>
      </c>
      <c r="D42" s="81" t="str">
        <f>IF(COUNT(Cum_Rets!D42:D77)&lt;36,"",PRODUCT(Cum_Rets!D42:D77)^(1/3)-1)</f>
        <v/>
      </c>
      <c r="E42" s="81" t="str">
        <f>IF(COUNT(Cum_Rets!E42:E77)&lt;36,"",PRODUCT(Cum_Rets!E42:E77)^(1/3)-1)</f>
        <v/>
      </c>
      <c r="F42" s="81" t="str">
        <f>IF(COUNT(Cum_Rets!F42:F77)&lt;36,"",PRODUCT(Cum_Rets!F42:F77)^(1/3)-1)</f>
        <v/>
      </c>
      <c r="G42" s="81" t="str">
        <f>IF(COUNT(Cum_Rets!G42:G77)&lt;36,"",PRODUCT(Cum_Rets!G42:G77)^(1/3)-1)</f>
        <v/>
      </c>
      <c r="H42" s="81" t="str">
        <f>IF(COUNT(Cum_Rets!H42:H77)&lt;36,"",PRODUCT(Cum_Rets!H42:H77)^(1/3)-1)</f>
        <v/>
      </c>
      <c r="I42" s="81" t="str">
        <f>IF(COUNT(Cum_Rets!I42:I77)&lt;36,"",PRODUCT(Cum_Rets!I42:I77)^(1/3)-1)</f>
        <v/>
      </c>
      <c r="J42" s="81">
        <f>IF(COUNT(Cum_Rets!J42:J77)&lt;36,"",PRODUCT(Cum_Rets!J42:J77)^(1/3)-1)</f>
        <v>0.46006119662509248</v>
      </c>
      <c r="K42" s="81">
        <f>IF(COUNT(Cum_Rets!K42:K77)&lt;36,"",PRODUCT(Cum_Rets!K42:K77)^(1/3)-1)</f>
        <v>0.46769876959079881</v>
      </c>
      <c r="L42" s="81">
        <f>IF(COUNT(Cum_Rets!L42:L77)&lt;36,"",PRODUCT(Cum_Rets!L42:L77)^(1/3)-1)</f>
        <v>0.41577981444011813</v>
      </c>
      <c r="M42" s="81" t="str">
        <f>IF(COUNT(Cum_Rets!M42:M77)&lt;36,"",PRODUCT(Cum_Rets!M42:M77)^(1/3)-1)</f>
        <v/>
      </c>
      <c r="N42" s="81" t="str">
        <f>IF(COUNT(Cum_Rets!N42:N77)&lt;36,"",PRODUCT(Cum_Rets!N42:N77)^(1/3)-1)</f>
        <v/>
      </c>
      <c r="O42" s="81" t="str">
        <f>IF(COUNT(Cum_Rets!O42:O77)&lt;36,"",PRODUCT(Cum_Rets!O42:O77)^(1/3)-1)</f>
        <v/>
      </c>
      <c r="P42" s="81" t="str">
        <f>IF(COUNT(Cum_Rets!P42:P77)&lt;36,"",PRODUCT(Cum_Rets!P42:P77)^(1/3)-1)</f>
        <v/>
      </c>
      <c r="Q42" s="81" t="str">
        <f>IF(COUNT(Cum_Rets!Q42:Q77)&lt;36,"",PRODUCT(Cum_Rets!Q42:Q77)^(1/3)-1)</f>
        <v/>
      </c>
      <c r="R42" s="81">
        <f>IF(COUNT(Cum_Rets!R42:R77)&lt;36,"",PRODUCT(Cum_Rets!R42:R77)^(1/3)-1)</f>
        <v>0.44773336605238034</v>
      </c>
      <c r="S42" s="81">
        <f>IF(COUNT(Cum_Rets!S42:S77)&lt;36,"",PRODUCT(Cum_Rets!S42:S77)^(1/3)-1)</f>
        <v>0.45403049193110778</v>
      </c>
      <c r="T42" s="88">
        <f t="shared" si="0"/>
        <v>0.46540749770108691</v>
      </c>
      <c r="U42" s="88">
        <f t="shared" si="1"/>
        <v>0.46197058986651907</v>
      </c>
      <c r="V42" s="88">
        <f t="shared" si="2"/>
        <v>0.45389728133873641</v>
      </c>
      <c r="W42" s="88">
        <f t="shared" si="3"/>
        <v>0.43974497814931479</v>
      </c>
      <c r="X42" s="88">
        <f t="shared" si="4"/>
        <v>0.42536587992379682</v>
      </c>
    </row>
    <row r="43" spans="1:24" x14ac:dyDescent="0.25">
      <c r="A43" s="79">
        <v>38898</v>
      </c>
      <c r="B43" s="81" t="str">
        <f>IF(COUNT(Cum_Rets!B43:B78)&lt;36,"",PRODUCT(Cum_Rets!B43:B78)^(1/3)-1)</f>
        <v/>
      </c>
      <c r="C43" s="81" t="str">
        <f>IF(COUNT(Cum_Rets!C43:C78)&lt;36,"",PRODUCT(Cum_Rets!C43:C78)^(1/3)-1)</f>
        <v/>
      </c>
      <c r="D43" s="81" t="str">
        <f>IF(COUNT(Cum_Rets!D43:D78)&lt;36,"",PRODUCT(Cum_Rets!D43:D78)^(1/3)-1)</f>
        <v/>
      </c>
      <c r="E43" s="81" t="str">
        <f>IF(COUNT(Cum_Rets!E43:E78)&lt;36,"",PRODUCT(Cum_Rets!E43:E78)^(1/3)-1)</f>
        <v/>
      </c>
      <c r="F43" s="81" t="str">
        <f>IF(COUNT(Cum_Rets!F43:F78)&lt;36,"",PRODUCT(Cum_Rets!F43:F78)^(1/3)-1)</f>
        <v/>
      </c>
      <c r="G43" s="81" t="str">
        <f>IF(COUNT(Cum_Rets!G43:G78)&lt;36,"",PRODUCT(Cum_Rets!G43:G78)^(1/3)-1)</f>
        <v/>
      </c>
      <c r="H43" s="81" t="str">
        <f>IF(COUNT(Cum_Rets!H43:H78)&lt;36,"",PRODUCT(Cum_Rets!H43:H78)^(1/3)-1)</f>
        <v/>
      </c>
      <c r="I43" s="81" t="str">
        <f>IF(COUNT(Cum_Rets!I43:I78)&lt;36,"",PRODUCT(Cum_Rets!I43:I78)^(1/3)-1)</f>
        <v/>
      </c>
      <c r="J43" s="81">
        <f>IF(COUNT(Cum_Rets!J43:J78)&lt;36,"",PRODUCT(Cum_Rets!J43:J78)^(1/3)-1)</f>
        <v>0.38916251410678404</v>
      </c>
      <c r="K43" s="81">
        <f>IF(COUNT(Cum_Rets!K43:K78)&lt;36,"",PRODUCT(Cum_Rets!K43:K78)^(1/3)-1)</f>
        <v>0.39856493449368702</v>
      </c>
      <c r="L43" s="81">
        <f>IF(COUNT(Cum_Rets!L43:L78)&lt;36,"",PRODUCT(Cum_Rets!L43:L78)^(1/3)-1)</f>
        <v>0.34223006939855427</v>
      </c>
      <c r="M43" s="81" t="str">
        <f>IF(COUNT(Cum_Rets!M43:M78)&lt;36,"",PRODUCT(Cum_Rets!M43:M78)^(1/3)-1)</f>
        <v/>
      </c>
      <c r="N43" s="81" t="str">
        <f>IF(COUNT(Cum_Rets!N43:N78)&lt;36,"",PRODUCT(Cum_Rets!N43:N78)^(1/3)-1)</f>
        <v/>
      </c>
      <c r="O43" s="81" t="str">
        <f>IF(COUNT(Cum_Rets!O43:O78)&lt;36,"",PRODUCT(Cum_Rets!O43:O78)^(1/3)-1)</f>
        <v/>
      </c>
      <c r="P43" s="81" t="str">
        <f>IF(COUNT(Cum_Rets!P43:P78)&lt;36,"",PRODUCT(Cum_Rets!P43:P78)^(1/3)-1)</f>
        <v/>
      </c>
      <c r="Q43" s="81" t="str">
        <f>IF(COUNT(Cum_Rets!Q43:Q78)&lt;36,"",PRODUCT(Cum_Rets!Q43:Q78)^(1/3)-1)</f>
        <v/>
      </c>
      <c r="R43" s="81">
        <f>IF(COUNT(Cum_Rets!R43:R78)&lt;36,"",PRODUCT(Cum_Rets!R43:R78)^(1/3)-1)</f>
        <v>0.38266010938986383</v>
      </c>
      <c r="S43" s="81">
        <f>IF(COUNT(Cum_Rets!S43:S78)&lt;36,"",PRODUCT(Cum_Rets!S43:S78)^(1/3)-1)</f>
        <v>0.37912506304871418</v>
      </c>
      <c r="T43" s="88">
        <f t="shared" si="0"/>
        <v>0.39574420837761615</v>
      </c>
      <c r="U43" s="88">
        <f t="shared" si="1"/>
        <v>0.39151311920350979</v>
      </c>
      <c r="V43" s="88">
        <f t="shared" si="2"/>
        <v>0.38591131174832394</v>
      </c>
      <c r="W43" s="88">
        <f t="shared" si="3"/>
        <v>0.37255259939203644</v>
      </c>
      <c r="X43" s="88">
        <f t="shared" si="4"/>
        <v>0.35435908139594713</v>
      </c>
    </row>
    <row r="44" spans="1:24" x14ac:dyDescent="0.25">
      <c r="A44" s="79">
        <v>38929</v>
      </c>
      <c r="B44" s="81" t="str">
        <f>IF(COUNT(Cum_Rets!B44:B79)&lt;36,"",PRODUCT(Cum_Rets!B44:B79)^(1/3)-1)</f>
        <v/>
      </c>
      <c r="C44" s="81" t="str">
        <f>IF(COUNT(Cum_Rets!C44:C79)&lt;36,"",PRODUCT(Cum_Rets!C44:C79)^(1/3)-1)</f>
        <v/>
      </c>
      <c r="D44" s="81" t="str">
        <f>IF(COUNT(Cum_Rets!D44:D79)&lt;36,"",PRODUCT(Cum_Rets!D44:D79)^(1/3)-1)</f>
        <v/>
      </c>
      <c r="E44" s="81" t="str">
        <f>IF(COUNT(Cum_Rets!E44:E79)&lt;36,"",PRODUCT(Cum_Rets!E44:E79)^(1/3)-1)</f>
        <v/>
      </c>
      <c r="F44" s="81" t="str">
        <f>IF(COUNT(Cum_Rets!F44:F79)&lt;36,"",PRODUCT(Cum_Rets!F44:F79)^(1/3)-1)</f>
        <v/>
      </c>
      <c r="G44" s="81" t="str">
        <f>IF(COUNT(Cum_Rets!G44:G79)&lt;36,"",PRODUCT(Cum_Rets!G44:G79)^(1/3)-1)</f>
        <v/>
      </c>
      <c r="H44" s="81" t="str">
        <f>IF(COUNT(Cum_Rets!H44:H79)&lt;36,"",PRODUCT(Cum_Rets!H44:H79)^(1/3)-1)</f>
        <v/>
      </c>
      <c r="I44" s="81" t="str">
        <f>IF(COUNT(Cum_Rets!I44:I79)&lt;36,"",PRODUCT(Cum_Rets!I44:I79)^(1/3)-1)</f>
        <v/>
      </c>
      <c r="J44" s="81">
        <f>IF(COUNT(Cum_Rets!J44:J79)&lt;36,"",PRODUCT(Cum_Rets!J44:J79)^(1/3)-1)</f>
        <v>0.3991226281982776</v>
      </c>
      <c r="K44" s="81">
        <f>IF(COUNT(Cum_Rets!K44:K79)&lt;36,"",PRODUCT(Cum_Rets!K44:K79)^(1/3)-1)</f>
        <v>0.39038601342370516</v>
      </c>
      <c r="L44" s="81">
        <f>IF(COUNT(Cum_Rets!L44:L79)&lt;36,"",PRODUCT(Cum_Rets!L44:L79)^(1/3)-1)</f>
        <v>0.39599454802937695</v>
      </c>
      <c r="M44" s="81" t="str">
        <f>IF(COUNT(Cum_Rets!M44:M79)&lt;36,"",PRODUCT(Cum_Rets!M44:M79)^(1/3)-1)</f>
        <v/>
      </c>
      <c r="N44" s="81" t="str">
        <f>IF(COUNT(Cum_Rets!N44:N79)&lt;36,"",PRODUCT(Cum_Rets!N44:N79)^(1/3)-1)</f>
        <v/>
      </c>
      <c r="O44" s="81" t="str">
        <f>IF(COUNT(Cum_Rets!O44:O79)&lt;36,"",PRODUCT(Cum_Rets!O44:O79)^(1/3)-1)</f>
        <v/>
      </c>
      <c r="P44" s="81" t="str">
        <f>IF(COUNT(Cum_Rets!P44:P79)&lt;36,"",PRODUCT(Cum_Rets!P44:P79)^(1/3)-1)</f>
        <v/>
      </c>
      <c r="Q44" s="81" t="str">
        <f>IF(COUNT(Cum_Rets!Q44:Q79)&lt;36,"",PRODUCT(Cum_Rets!Q44:Q79)^(1/3)-1)</f>
        <v/>
      </c>
      <c r="R44" s="81">
        <f>IF(COUNT(Cum_Rets!R44:R79)&lt;36,"",PRODUCT(Cum_Rets!R44:R79)^(1/3)-1)</f>
        <v>0.37887905679351541</v>
      </c>
      <c r="S44" s="81">
        <f>IF(COUNT(Cum_Rets!S44:S79)&lt;36,"",PRODUCT(Cum_Rets!S44:S79)^(1/3)-1)</f>
        <v>0.40491496598436805</v>
      </c>
      <c r="T44" s="88">
        <f t="shared" si="0"/>
        <v>0.39818420414760741</v>
      </c>
      <c r="U44" s="88">
        <f t="shared" si="1"/>
        <v>0.39677656807160211</v>
      </c>
      <c r="V44" s="88">
        <f t="shared" si="2"/>
        <v>0.39319028072654105</v>
      </c>
      <c r="W44" s="88">
        <f t="shared" si="3"/>
        <v>0.38750927426615772</v>
      </c>
      <c r="X44" s="88">
        <f t="shared" si="4"/>
        <v>0.38233114378257232</v>
      </c>
    </row>
    <row r="45" spans="1:24" x14ac:dyDescent="0.25">
      <c r="A45" s="79">
        <v>38960</v>
      </c>
      <c r="B45" s="81" t="str">
        <f>IF(COUNT(Cum_Rets!B45:B80)&lt;36,"",PRODUCT(Cum_Rets!B45:B80)^(1/3)-1)</f>
        <v/>
      </c>
      <c r="C45" s="81" t="str">
        <f>IF(COUNT(Cum_Rets!C45:C80)&lt;36,"",PRODUCT(Cum_Rets!C45:C80)^(1/3)-1)</f>
        <v/>
      </c>
      <c r="D45" s="81" t="str">
        <f>IF(COUNT(Cum_Rets!D45:D80)&lt;36,"",PRODUCT(Cum_Rets!D45:D80)^(1/3)-1)</f>
        <v/>
      </c>
      <c r="E45" s="81" t="str">
        <f>IF(COUNT(Cum_Rets!E45:E80)&lt;36,"",PRODUCT(Cum_Rets!E45:E80)^(1/3)-1)</f>
        <v/>
      </c>
      <c r="F45" s="81" t="str">
        <f>IF(COUNT(Cum_Rets!F45:F80)&lt;36,"",PRODUCT(Cum_Rets!F45:F80)^(1/3)-1)</f>
        <v/>
      </c>
      <c r="G45" s="81" t="str">
        <f>IF(COUNT(Cum_Rets!G45:G80)&lt;36,"",PRODUCT(Cum_Rets!G45:G80)^(1/3)-1)</f>
        <v/>
      </c>
      <c r="H45" s="81" t="str">
        <f>IF(COUNT(Cum_Rets!H45:H80)&lt;36,"",PRODUCT(Cum_Rets!H45:H80)^(1/3)-1)</f>
        <v/>
      </c>
      <c r="I45" s="81" t="str">
        <f>IF(COUNT(Cum_Rets!I45:I80)&lt;36,"",PRODUCT(Cum_Rets!I45:I80)^(1/3)-1)</f>
        <v/>
      </c>
      <c r="J45" s="81">
        <f>IF(COUNT(Cum_Rets!J45:J80)&lt;36,"",PRODUCT(Cum_Rets!J45:J80)^(1/3)-1)</f>
        <v>0.37511197281529363</v>
      </c>
      <c r="K45" s="81">
        <f>IF(COUNT(Cum_Rets!K45:K80)&lt;36,"",PRODUCT(Cum_Rets!K45:K80)^(1/3)-1)</f>
        <v>0.37193917794750697</v>
      </c>
      <c r="L45" s="81">
        <f>IF(COUNT(Cum_Rets!L45:L80)&lt;36,"",PRODUCT(Cum_Rets!L45:L80)^(1/3)-1)</f>
        <v>0.37108265778978899</v>
      </c>
      <c r="M45" s="81" t="str">
        <f>IF(COUNT(Cum_Rets!M45:M80)&lt;36,"",PRODUCT(Cum_Rets!M45:M80)^(1/3)-1)</f>
        <v/>
      </c>
      <c r="N45" s="81" t="str">
        <f>IF(COUNT(Cum_Rets!N45:N80)&lt;36,"",PRODUCT(Cum_Rets!N45:N80)^(1/3)-1)</f>
        <v/>
      </c>
      <c r="O45" s="81" t="str">
        <f>IF(COUNT(Cum_Rets!O45:O80)&lt;36,"",PRODUCT(Cum_Rets!O45:O80)^(1/3)-1)</f>
        <v/>
      </c>
      <c r="P45" s="81" t="str">
        <f>IF(COUNT(Cum_Rets!P45:P80)&lt;36,"",PRODUCT(Cum_Rets!P45:P80)^(1/3)-1)</f>
        <v/>
      </c>
      <c r="Q45" s="81" t="str">
        <f>IF(COUNT(Cum_Rets!Q45:Q80)&lt;36,"",PRODUCT(Cum_Rets!Q45:Q80)^(1/3)-1)</f>
        <v/>
      </c>
      <c r="R45" s="81">
        <f>IF(COUNT(Cum_Rets!R45:R80)&lt;36,"",PRODUCT(Cum_Rets!R45:R80)^(1/3)-1)</f>
        <v>0.35362881773799626</v>
      </c>
      <c r="S45" s="81">
        <f>IF(COUNT(Cum_Rets!S45:S80)&lt;36,"",PRODUCT(Cum_Rets!S45:S80)^(1/3)-1)</f>
        <v>0.37252740143958385</v>
      </c>
      <c r="T45" s="88">
        <f t="shared" si="0"/>
        <v>0.37416013435495765</v>
      </c>
      <c r="U45" s="88">
        <f t="shared" si="1"/>
        <v>0.37273237666445364</v>
      </c>
      <c r="V45" s="88">
        <f t="shared" si="2"/>
        <v>0.37151091786864798</v>
      </c>
      <c r="W45" s="88">
        <f t="shared" si="3"/>
        <v>0.36671919777684081</v>
      </c>
      <c r="X45" s="88">
        <f t="shared" si="4"/>
        <v>0.3588649697535341</v>
      </c>
    </row>
    <row r="46" spans="1:24" x14ac:dyDescent="0.25">
      <c r="A46" s="79">
        <v>38990</v>
      </c>
      <c r="B46" s="81" t="str">
        <f>IF(COUNT(Cum_Rets!B46:B81)&lt;36,"",PRODUCT(Cum_Rets!B46:B81)^(1/3)-1)</f>
        <v/>
      </c>
      <c r="C46" s="81" t="str">
        <f>IF(COUNT(Cum_Rets!C46:C81)&lt;36,"",PRODUCT(Cum_Rets!C46:C81)^(1/3)-1)</f>
        <v/>
      </c>
      <c r="D46" s="81" t="str">
        <f>IF(COUNT(Cum_Rets!D46:D81)&lt;36,"",PRODUCT(Cum_Rets!D46:D81)^(1/3)-1)</f>
        <v/>
      </c>
      <c r="E46" s="81" t="str">
        <f>IF(COUNT(Cum_Rets!E46:E81)&lt;36,"",PRODUCT(Cum_Rets!E46:E81)^(1/3)-1)</f>
        <v/>
      </c>
      <c r="F46" s="81" t="str">
        <f>IF(COUNT(Cum_Rets!F46:F81)&lt;36,"",PRODUCT(Cum_Rets!F46:F81)^(1/3)-1)</f>
        <v/>
      </c>
      <c r="G46" s="81" t="str">
        <f>IF(COUNT(Cum_Rets!G46:G81)&lt;36,"",PRODUCT(Cum_Rets!G46:G81)^(1/3)-1)</f>
        <v/>
      </c>
      <c r="H46" s="81" t="str">
        <f>IF(COUNT(Cum_Rets!H46:H81)&lt;36,"",PRODUCT(Cum_Rets!H46:H81)^(1/3)-1)</f>
        <v/>
      </c>
      <c r="I46" s="81" t="str">
        <f>IF(COUNT(Cum_Rets!I46:I81)&lt;36,"",PRODUCT(Cum_Rets!I46:I81)^(1/3)-1)</f>
        <v/>
      </c>
      <c r="J46" s="81">
        <f>IF(COUNT(Cum_Rets!J46:J81)&lt;36,"",PRODUCT(Cum_Rets!J46:J81)^(1/3)-1)</f>
        <v>0.37755057787888524</v>
      </c>
      <c r="K46" s="81">
        <f>IF(COUNT(Cum_Rets!K46:K81)&lt;36,"",PRODUCT(Cum_Rets!K46:K81)^(1/3)-1)</f>
        <v>0.36833297918439234</v>
      </c>
      <c r="L46" s="81">
        <f>IF(COUNT(Cum_Rets!L46:L81)&lt;36,"",PRODUCT(Cum_Rets!L46:L81)^(1/3)-1)</f>
        <v>0.37329870882661909</v>
      </c>
      <c r="M46" s="81" t="str">
        <f>IF(COUNT(Cum_Rets!M46:M81)&lt;36,"",PRODUCT(Cum_Rets!M46:M81)^(1/3)-1)</f>
        <v/>
      </c>
      <c r="N46" s="81" t="str">
        <f>IF(COUNT(Cum_Rets!N46:N81)&lt;36,"",PRODUCT(Cum_Rets!N46:N81)^(1/3)-1)</f>
        <v/>
      </c>
      <c r="O46" s="81" t="str">
        <f>IF(COUNT(Cum_Rets!O46:O81)&lt;36,"",PRODUCT(Cum_Rets!O46:O81)^(1/3)-1)</f>
        <v/>
      </c>
      <c r="P46" s="81" t="str">
        <f>IF(COUNT(Cum_Rets!P46:P81)&lt;36,"",PRODUCT(Cum_Rets!P46:P81)^(1/3)-1)</f>
        <v/>
      </c>
      <c r="Q46" s="81" t="str">
        <f>IF(COUNT(Cum_Rets!Q46:Q81)&lt;36,"",PRODUCT(Cum_Rets!Q46:Q81)^(1/3)-1)</f>
        <v/>
      </c>
      <c r="R46" s="81">
        <f>IF(COUNT(Cum_Rets!R46:R81)&lt;36,"",PRODUCT(Cum_Rets!R46:R81)^(1/3)-1)</f>
        <v>0.36029776814911463</v>
      </c>
      <c r="S46" s="81">
        <f>IF(COUNT(Cum_Rets!S46:S81)&lt;36,"",PRODUCT(Cum_Rets!S46:S81)^(1/3)-1)</f>
        <v>0.37386277870336926</v>
      </c>
      <c r="T46" s="88">
        <f t="shared" si="0"/>
        <v>0.37627501716320538</v>
      </c>
      <c r="U46" s="88">
        <f t="shared" si="1"/>
        <v>0.37436167608968562</v>
      </c>
      <c r="V46" s="88">
        <f t="shared" si="2"/>
        <v>0.37081584400550571</v>
      </c>
      <c r="W46" s="88">
        <f t="shared" si="3"/>
        <v>0.36632417642557291</v>
      </c>
      <c r="X46" s="88">
        <f t="shared" si="4"/>
        <v>0.36270833145969794</v>
      </c>
    </row>
    <row r="47" spans="1:24" x14ac:dyDescent="0.25">
      <c r="A47" s="79">
        <v>39021</v>
      </c>
      <c r="B47" s="81" t="str">
        <f>IF(COUNT(Cum_Rets!B47:B82)&lt;36,"",PRODUCT(Cum_Rets!B47:B82)^(1/3)-1)</f>
        <v/>
      </c>
      <c r="C47" s="81" t="str">
        <f>IF(COUNT(Cum_Rets!C47:C82)&lt;36,"",PRODUCT(Cum_Rets!C47:C82)^(1/3)-1)</f>
        <v/>
      </c>
      <c r="D47" s="81" t="str">
        <f>IF(COUNT(Cum_Rets!D47:D82)&lt;36,"",PRODUCT(Cum_Rets!D47:D82)^(1/3)-1)</f>
        <v/>
      </c>
      <c r="E47" s="81" t="str">
        <f>IF(COUNT(Cum_Rets!E47:E82)&lt;36,"",PRODUCT(Cum_Rets!E47:E82)^(1/3)-1)</f>
        <v/>
      </c>
      <c r="F47" s="81" t="str">
        <f>IF(COUNT(Cum_Rets!F47:F82)&lt;36,"",PRODUCT(Cum_Rets!F47:F82)^(1/3)-1)</f>
        <v/>
      </c>
      <c r="G47" s="81" t="str">
        <f>IF(COUNT(Cum_Rets!G47:G82)&lt;36,"",PRODUCT(Cum_Rets!G47:G82)^(1/3)-1)</f>
        <v/>
      </c>
      <c r="H47" s="81" t="str">
        <f>IF(COUNT(Cum_Rets!H47:H82)&lt;36,"",PRODUCT(Cum_Rets!H47:H82)^(1/3)-1)</f>
        <v/>
      </c>
      <c r="I47" s="81" t="str">
        <f>IF(COUNT(Cum_Rets!I47:I82)&lt;36,"",PRODUCT(Cum_Rets!I47:I82)^(1/3)-1)</f>
        <v/>
      </c>
      <c r="J47" s="81">
        <f>IF(COUNT(Cum_Rets!J47:J82)&lt;36,"",PRODUCT(Cum_Rets!J47:J82)^(1/3)-1)</f>
        <v>0.39382421788650812</v>
      </c>
      <c r="K47" s="81">
        <f>IF(COUNT(Cum_Rets!K47:K82)&lt;36,"",PRODUCT(Cum_Rets!K47:K82)^(1/3)-1)</f>
        <v>0.37268154208932081</v>
      </c>
      <c r="L47" s="81">
        <f>IF(COUNT(Cum_Rets!L47:L82)&lt;36,"",PRODUCT(Cum_Rets!L47:L82)^(1/3)-1)</f>
        <v>0.38998693025144693</v>
      </c>
      <c r="M47" s="81" t="str">
        <f>IF(COUNT(Cum_Rets!M47:M82)&lt;36,"",PRODUCT(Cum_Rets!M47:M82)^(1/3)-1)</f>
        <v/>
      </c>
      <c r="N47" s="81" t="str">
        <f>IF(COUNT(Cum_Rets!N47:N82)&lt;36,"",PRODUCT(Cum_Rets!N47:N82)^(1/3)-1)</f>
        <v/>
      </c>
      <c r="O47" s="81" t="str">
        <f>IF(COUNT(Cum_Rets!O47:O82)&lt;36,"",PRODUCT(Cum_Rets!O47:O82)^(1/3)-1)</f>
        <v/>
      </c>
      <c r="P47" s="81" t="str">
        <f>IF(COUNT(Cum_Rets!P47:P82)&lt;36,"",PRODUCT(Cum_Rets!P47:P82)^(1/3)-1)</f>
        <v/>
      </c>
      <c r="Q47" s="81" t="str">
        <f>IF(COUNT(Cum_Rets!Q47:Q82)&lt;36,"",PRODUCT(Cum_Rets!Q47:Q82)^(1/3)-1)</f>
        <v/>
      </c>
      <c r="R47" s="81">
        <f>IF(COUNT(Cum_Rets!R47:R82)&lt;36,"",PRODUCT(Cum_Rets!R47:R82)^(1/3)-1)</f>
        <v>0.37659670647959542</v>
      </c>
      <c r="S47" s="81">
        <f>IF(COUNT(Cum_Rets!S47:S82)&lt;36,"",PRODUCT(Cum_Rets!S47:S82)^(1/3)-1)</f>
        <v>0.39794584383043397</v>
      </c>
      <c r="T47" s="88">
        <f t="shared" si="0"/>
        <v>0.39267303159598976</v>
      </c>
      <c r="U47" s="88">
        <f t="shared" si="1"/>
        <v>0.39094625216021223</v>
      </c>
      <c r="V47" s="88">
        <f t="shared" si="2"/>
        <v>0.38329181836552118</v>
      </c>
      <c r="W47" s="88">
        <f t="shared" si="3"/>
        <v>0.37561791538202677</v>
      </c>
      <c r="X47" s="88">
        <f t="shared" si="4"/>
        <v>0.37385609140640319</v>
      </c>
    </row>
    <row r="48" spans="1:24" x14ac:dyDescent="0.25">
      <c r="A48" s="79">
        <v>39051</v>
      </c>
      <c r="B48" s="81" t="str">
        <f>IF(COUNT(Cum_Rets!B48:B83)&lt;36,"",PRODUCT(Cum_Rets!B48:B83)^(1/3)-1)</f>
        <v/>
      </c>
      <c r="C48" s="81" t="str">
        <f>IF(COUNT(Cum_Rets!C48:C83)&lt;36,"",PRODUCT(Cum_Rets!C48:C83)^(1/3)-1)</f>
        <v/>
      </c>
      <c r="D48" s="81" t="str">
        <f>IF(COUNT(Cum_Rets!D48:D83)&lt;36,"",PRODUCT(Cum_Rets!D48:D83)^(1/3)-1)</f>
        <v/>
      </c>
      <c r="E48" s="81" t="str">
        <f>IF(COUNT(Cum_Rets!E48:E83)&lt;36,"",PRODUCT(Cum_Rets!E48:E83)^(1/3)-1)</f>
        <v/>
      </c>
      <c r="F48" s="81" t="str">
        <f>IF(COUNT(Cum_Rets!F48:F83)&lt;36,"",PRODUCT(Cum_Rets!F48:F83)^(1/3)-1)</f>
        <v/>
      </c>
      <c r="G48" s="81" t="str">
        <f>IF(COUNT(Cum_Rets!G48:G83)&lt;36,"",PRODUCT(Cum_Rets!G48:G83)^(1/3)-1)</f>
        <v/>
      </c>
      <c r="H48" s="81" t="str">
        <f>IF(COUNT(Cum_Rets!H48:H83)&lt;36,"",PRODUCT(Cum_Rets!H48:H83)^(1/3)-1)</f>
        <v/>
      </c>
      <c r="I48" s="81" t="str">
        <f>IF(COUNT(Cum_Rets!I48:I83)&lt;36,"",PRODUCT(Cum_Rets!I48:I83)^(1/3)-1)</f>
        <v/>
      </c>
      <c r="J48" s="81">
        <f>IF(COUNT(Cum_Rets!J48:J83)&lt;36,"",PRODUCT(Cum_Rets!J48:J83)^(1/3)-1)</f>
        <v>0.38084450179322604</v>
      </c>
      <c r="K48" s="81">
        <f>IF(COUNT(Cum_Rets!K48:K83)&lt;36,"",PRODUCT(Cum_Rets!K48:K83)^(1/3)-1)</f>
        <v>0.35878062899383334</v>
      </c>
      <c r="L48" s="81">
        <f>IF(COUNT(Cum_Rets!L48:L83)&lt;36,"",PRODUCT(Cum_Rets!L48:L83)^(1/3)-1)</f>
        <v>0.36578774484402321</v>
      </c>
      <c r="M48" s="81" t="str">
        <f>IF(COUNT(Cum_Rets!M48:M83)&lt;36,"",PRODUCT(Cum_Rets!M48:M83)^(1/3)-1)</f>
        <v/>
      </c>
      <c r="N48" s="81" t="str">
        <f>IF(COUNT(Cum_Rets!N48:N83)&lt;36,"",PRODUCT(Cum_Rets!N48:N83)^(1/3)-1)</f>
        <v/>
      </c>
      <c r="O48" s="81" t="str">
        <f>IF(COUNT(Cum_Rets!O48:O83)&lt;36,"",PRODUCT(Cum_Rets!O48:O83)^(1/3)-1)</f>
        <v/>
      </c>
      <c r="P48" s="81" t="str">
        <f>IF(COUNT(Cum_Rets!P48:P83)&lt;36,"",PRODUCT(Cum_Rets!P48:P83)^(1/3)-1)</f>
        <v/>
      </c>
      <c r="Q48" s="81" t="str">
        <f>IF(COUNT(Cum_Rets!Q48:Q83)&lt;36,"",PRODUCT(Cum_Rets!Q48:Q83)^(1/3)-1)</f>
        <v/>
      </c>
      <c r="R48" s="81">
        <f>IF(COUNT(Cum_Rets!R48:R83)&lt;36,"",PRODUCT(Cum_Rets!R48:R83)^(1/3)-1)</f>
        <v>0.36119439025202005</v>
      </c>
      <c r="S48" s="81">
        <f>IF(COUNT(Cum_Rets!S48:S83)&lt;36,"",PRODUCT(Cum_Rets!S48:S83)^(1/3)-1)</f>
        <v>0.37548403780946793</v>
      </c>
      <c r="T48" s="88">
        <f t="shared" si="0"/>
        <v>0.37632747470846517</v>
      </c>
      <c r="U48" s="88">
        <f t="shared" si="1"/>
        <v>0.36955193408132392</v>
      </c>
      <c r="V48" s="88">
        <f t="shared" si="2"/>
        <v>0.36349106754802163</v>
      </c>
      <c r="W48" s="88">
        <f t="shared" si="3"/>
        <v>0.36059094993747337</v>
      </c>
      <c r="X48" s="88">
        <f t="shared" si="4"/>
        <v>0.35950475737128934</v>
      </c>
    </row>
    <row r="49" spans="1:24" x14ac:dyDescent="0.25">
      <c r="A49" s="79">
        <v>39082</v>
      </c>
      <c r="B49" s="81" t="str">
        <f>IF(COUNT(Cum_Rets!B49:B84)&lt;36,"",PRODUCT(Cum_Rets!B49:B84)^(1/3)-1)</f>
        <v/>
      </c>
      <c r="C49" s="81" t="str">
        <f>IF(COUNT(Cum_Rets!C49:C84)&lt;36,"",PRODUCT(Cum_Rets!C49:C84)^(1/3)-1)</f>
        <v/>
      </c>
      <c r="D49" s="81" t="str">
        <f>IF(COUNT(Cum_Rets!D49:D84)&lt;36,"",PRODUCT(Cum_Rets!D49:D84)^(1/3)-1)</f>
        <v/>
      </c>
      <c r="E49" s="81" t="str">
        <f>IF(COUNT(Cum_Rets!E49:E84)&lt;36,"",PRODUCT(Cum_Rets!E49:E84)^(1/3)-1)</f>
        <v/>
      </c>
      <c r="F49" s="81" t="str">
        <f>IF(COUNT(Cum_Rets!F49:F84)&lt;36,"",PRODUCT(Cum_Rets!F49:F84)^(1/3)-1)</f>
        <v/>
      </c>
      <c r="G49" s="81" t="str">
        <f>IF(COUNT(Cum_Rets!G49:G84)&lt;36,"",PRODUCT(Cum_Rets!G49:G84)^(1/3)-1)</f>
        <v/>
      </c>
      <c r="H49" s="81" t="str">
        <f>IF(COUNT(Cum_Rets!H49:H84)&lt;36,"",PRODUCT(Cum_Rets!H49:H84)^(1/3)-1)</f>
        <v/>
      </c>
      <c r="I49" s="81" t="str">
        <f>IF(COUNT(Cum_Rets!I49:I84)&lt;36,"",PRODUCT(Cum_Rets!I49:I84)^(1/3)-1)</f>
        <v/>
      </c>
      <c r="J49" s="81">
        <f>IF(COUNT(Cum_Rets!J49:J84)&lt;36,"",PRODUCT(Cum_Rets!J49:J84)^(1/3)-1)</f>
        <v>0.39125965288622133</v>
      </c>
      <c r="K49" s="81">
        <f>IF(COUNT(Cum_Rets!K49:K84)&lt;36,"",PRODUCT(Cum_Rets!K49:K84)^(1/3)-1)</f>
        <v>0.36072501048629624</v>
      </c>
      <c r="L49" s="81">
        <f>IF(COUNT(Cum_Rets!L49:L84)&lt;36,"",PRODUCT(Cum_Rets!L49:L84)^(1/3)-1)</f>
        <v>0.38674729956839204</v>
      </c>
      <c r="M49" s="81" t="str">
        <f>IF(COUNT(Cum_Rets!M49:M84)&lt;36,"",PRODUCT(Cum_Rets!M49:M84)^(1/3)-1)</f>
        <v/>
      </c>
      <c r="N49" s="81" t="str">
        <f>IF(COUNT(Cum_Rets!N49:N84)&lt;36,"",PRODUCT(Cum_Rets!N49:N84)^(1/3)-1)</f>
        <v/>
      </c>
      <c r="O49" s="81" t="str">
        <f>IF(COUNT(Cum_Rets!O49:O84)&lt;36,"",PRODUCT(Cum_Rets!O49:O84)^(1/3)-1)</f>
        <v/>
      </c>
      <c r="P49" s="81" t="str">
        <f>IF(COUNT(Cum_Rets!P49:P84)&lt;36,"",PRODUCT(Cum_Rets!P49:P84)^(1/3)-1)</f>
        <v/>
      </c>
      <c r="Q49" s="81" t="str">
        <f>IF(COUNT(Cum_Rets!Q49:Q84)&lt;36,"",PRODUCT(Cum_Rets!Q49:Q84)^(1/3)-1)</f>
        <v/>
      </c>
      <c r="R49" s="81">
        <f>IF(COUNT(Cum_Rets!R49:R84)&lt;36,"",PRODUCT(Cum_Rets!R49:R84)^(1/3)-1)</f>
        <v>0.36518480387159369</v>
      </c>
      <c r="S49" s="81">
        <f>IF(COUNT(Cum_Rets!S49:S84)&lt;36,"",PRODUCT(Cum_Rets!S49:S84)^(1/3)-1)</f>
        <v>0.38868851178525654</v>
      </c>
      <c r="T49" s="88">
        <f t="shared" si="0"/>
        <v>0.38990594689087255</v>
      </c>
      <c r="U49" s="88">
        <f t="shared" si="1"/>
        <v>0.38787538789784937</v>
      </c>
      <c r="V49" s="88">
        <f t="shared" si="2"/>
        <v>0.37596605171999287</v>
      </c>
      <c r="W49" s="88">
        <f t="shared" si="3"/>
        <v>0.36406985552526933</v>
      </c>
      <c r="X49" s="88">
        <f t="shared" si="4"/>
        <v>0.36206294850188547</v>
      </c>
    </row>
    <row r="50" spans="1:24" x14ac:dyDescent="0.25">
      <c r="A50" s="79">
        <v>39113</v>
      </c>
      <c r="B50" s="81" t="str">
        <f>IF(COUNT(Cum_Rets!B50:B85)&lt;36,"",PRODUCT(Cum_Rets!B50:B85)^(1/3)-1)</f>
        <v/>
      </c>
      <c r="C50" s="81" t="str">
        <f>IF(COUNT(Cum_Rets!C50:C85)&lt;36,"",PRODUCT(Cum_Rets!C50:C85)^(1/3)-1)</f>
        <v/>
      </c>
      <c r="D50" s="81" t="str">
        <f>IF(COUNT(Cum_Rets!D50:D85)&lt;36,"",PRODUCT(Cum_Rets!D50:D85)^(1/3)-1)</f>
        <v/>
      </c>
      <c r="E50" s="81" t="str">
        <f>IF(COUNT(Cum_Rets!E50:E85)&lt;36,"",PRODUCT(Cum_Rets!E50:E85)^(1/3)-1)</f>
        <v/>
      </c>
      <c r="F50" s="81" t="str">
        <f>IF(COUNT(Cum_Rets!F50:F85)&lt;36,"",PRODUCT(Cum_Rets!F50:F85)^(1/3)-1)</f>
        <v/>
      </c>
      <c r="G50" s="81" t="str">
        <f>IF(COUNT(Cum_Rets!G50:G85)&lt;36,"",PRODUCT(Cum_Rets!G50:G85)^(1/3)-1)</f>
        <v/>
      </c>
      <c r="H50" s="81" t="str">
        <f>IF(COUNT(Cum_Rets!H50:H85)&lt;36,"",PRODUCT(Cum_Rets!H50:H85)^(1/3)-1)</f>
        <v/>
      </c>
      <c r="I50" s="81" t="str">
        <f>IF(COUNT(Cum_Rets!I50:I85)&lt;36,"",PRODUCT(Cum_Rets!I50:I85)^(1/3)-1)</f>
        <v/>
      </c>
      <c r="J50" s="81">
        <f>IF(COUNT(Cum_Rets!J50:J85)&lt;36,"",PRODUCT(Cum_Rets!J50:J85)^(1/3)-1)</f>
        <v>0.3827932784321828</v>
      </c>
      <c r="K50" s="81">
        <f>IF(COUNT(Cum_Rets!K50:K85)&lt;36,"",PRODUCT(Cum_Rets!K50:K85)^(1/3)-1)</f>
        <v>0.35184992303195273</v>
      </c>
      <c r="L50" s="81">
        <f>IF(COUNT(Cum_Rets!L50:L85)&lt;36,"",PRODUCT(Cum_Rets!L50:L85)^(1/3)-1)</f>
        <v>0.37250939509004577</v>
      </c>
      <c r="M50" s="81" t="str">
        <f>IF(COUNT(Cum_Rets!M50:M85)&lt;36,"",PRODUCT(Cum_Rets!M50:M85)^(1/3)-1)</f>
        <v/>
      </c>
      <c r="N50" s="81" t="str">
        <f>IF(COUNT(Cum_Rets!N50:N85)&lt;36,"",PRODUCT(Cum_Rets!N50:N85)^(1/3)-1)</f>
        <v/>
      </c>
      <c r="O50" s="81" t="str">
        <f>IF(COUNT(Cum_Rets!O50:O85)&lt;36,"",PRODUCT(Cum_Rets!O50:O85)^(1/3)-1)</f>
        <v/>
      </c>
      <c r="P50" s="81" t="str">
        <f>IF(COUNT(Cum_Rets!P50:P85)&lt;36,"",PRODUCT(Cum_Rets!P50:P85)^(1/3)-1)</f>
        <v/>
      </c>
      <c r="Q50" s="81" t="str">
        <f>IF(COUNT(Cum_Rets!Q50:Q85)&lt;36,"",PRODUCT(Cum_Rets!Q50:Q85)^(1/3)-1)</f>
        <v/>
      </c>
      <c r="R50" s="81">
        <f>IF(COUNT(Cum_Rets!R50:R85)&lt;36,"",PRODUCT(Cum_Rets!R50:R85)^(1/3)-1)</f>
        <v>0.36337972807529395</v>
      </c>
      <c r="S50" s="81">
        <f>IF(COUNT(Cum_Rets!S50:S85)&lt;36,"",PRODUCT(Cum_Rets!S50:S85)^(1/3)-1)</f>
        <v>0.37659857465765656</v>
      </c>
      <c r="T50" s="88">
        <f t="shared" si="0"/>
        <v>0.37970811342954169</v>
      </c>
      <c r="U50" s="88">
        <f t="shared" si="1"/>
        <v>0.37508036592558003</v>
      </c>
      <c r="V50" s="88">
        <f t="shared" si="2"/>
        <v>0.36794456158266986</v>
      </c>
      <c r="W50" s="88">
        <f t="shared" si="3"/>
        <v>0.36049727681445864</v>
      </c>
      <c r="X50" s="88">
        <f t="shared" si="4"/>
        <v>0.35530886454495508</v>
      </c>
    </row>
    <row r="51" spans="1:24" x14ac:dyDescent="0.25">
      <c r="A51" s="79">
        <v>39141</v>
      </c>
      <c r="B51" s="81" t="str">
        <f>IF(COUNT(Cum_Rets!B51:B86)&lt;36,"",PRODUCT(Cum_Rets!B51:B86)^(1/3)-1)</f>
        <v/>
      </c>
      <c r="C51" s="81" t="str">
        <f>IF(COUNT(Cum_Rets!C51:C86)&lt;36,"",PRODUCT(Cum_Rets!C51:C86)^(1/3)-1)</f>
        <v/>
      </c>
      <c r="D51" s="81" t="str">
        <f>IF(COUNT(Cum_Rets!D51:D86)&lt;36,"",PRODUCT(Cum_Rets!D51:D86)^(1/3)-1)</f>
        <v/>
      </c>
      <c r="E51" s="81" t="str">
        <f>IF(COUNT(Cum_Rets!E51:E86)&lt;36,"",PRODUCT(Cum_Rets!E51:E86)^(1/3)-1)</f>
        <v/>
      </c>
      <c r="F51" s="81" t="str">
        <f>IF(COUNT(Cum_Rets!F51:F86)&lt;36,"",PRODUCT(Cum_Rets!F51:F86)^(1/3)-1)</f>
        <v/>
      </c>
      <c r="G51" s="81" t="str">
        <f>IF(COUNT(Cum_Rets!G51:G86)&lt;36,"",PRODUCT(Cum_Rets!G51:G86)^(1/3)-1)</f>
        <v/>
      </c>
      <c r="H51" s="81" t="str">
        <f>IF(COUNT(Cum_Rets!H51:H86)&lt;36,"",PRODUCT(Cum_Rets!H51:H86)^(1/3)-1)</f>
        <v/>
      </c>
      <c r="I51" s="81" t="str">
        <f>IF(COUNT(Cum_Rets!I51:I86)&lt;36,"",PRODUCT(Cum_Rets!I51:I86)^(1/3)-1)</f>
        <v/>
      </c>
      <c r="J51" s="81">
        <f>IF(COUNT(Cum_Rets!J51:J86)&lt;36,"",PRODUCT(Cum_Rets!J51:J86)^(1/3)-1)</f>
        <v>0.38038820633311254</v>
      </c>
      <c r="K51" s="81">
        <f>IF(COUNT(Cum_Rets!K51:K86)&lt;36,"",PRODUCT(Cum_Rets!K51:K86)^(1/3)-1)</f>
        <v>0.34989021998792391</v>
      </c>
      <c r="L51" s="81">
        <f>IF(COUNT(Cum_Rets!L51:L86)&lt;36,"",PRODUCT(Cum_Rets!L51:L86)^(1/3)-1)</f>
        <v>0.36066497712489265</v>
      </c>
      <c r="M51" s="81" t="str">
        <f>IF(COUNT(Cum_Rets!M51:M86)&lt;36,"",PRODUCT(Cum_Rets!M51:M86)^(1/3)-1)</f>
        <v/>
      </c>
      <c r="N51" s="81" t="str">
        <f>IF(COUNT(Cum_Rets!N51:N86)&lt;36,"",PRODUCT(Cum_Rets!N51:N86)^(1/3)-1)</f>
        <v/>
      </c>
      <c r="O51" s="81" t="str">
        <f>IF(COUNT(Cum_Rets!O51:O86)&lt;36,"",PRODUCT(Cum_Rets!O51:O86)^(1/3)-1)</f>
        <v/>
      </c>
      <c r="P51" s="81" t="str">
        <f>IF(COUNT(Cum_Rets!P51:P86)&lt;36,"",PRODUCT(Cum_Rets!P51:P86)^(1/3)-1)</f>
        <v/>
      </c>
      <c r="Q51" s="81" t="str">
        <f>IF(COUNT(Cum_Rets!Q51:Q86)&lt;36,"",PRODUCT(Cum_Rets!Q51:Q86)^(1/3)-1)</f>
        <v/>
      </c>
      <c r="R51" s="81">
        <f>IF(COUNT(Cum_Rets!R51:R86)&lt;36,"",PRODUCT(Cum_Rets!R51:R86)^(1/3)-1)</f>
        <v>0.36288608641344222</v>
      </c>
      <c r="S51" s="81">
        <f>IF(COUNT(Cum_Rets!S51:S86)&lt;36,"",PRODUCT(Cum_Rets!S51:S86)^(1/3)-1)</f>
        <v>0.36596113478691961</v>
      </c>
      <c r="T51" s="88">
        <f t="shared" si="0"/>
        <v>0.37513757035721146</v>
      </c>
      <c r="U51" s="88">
        <f t="shared" si="1"/>
        <v>0.3672616163933598</v>
      </c>
      <c r="V51" s="88">
        <f t="shared" si="2"/>
        <v>0.36177553176916744</v>
      </c>
      <c r="W51" s="88">
        <f t="shared" si="3"/>
        <v>0.35797128784065047</v>
      </c>
      <c r="X51" s="88">
        <f t="shared" si="4"/>
        <v>0.35312264712901453</v>
      </c>
    </row>
    <row r="52" spans="1:24" x14ac:dyDescent="0.25">
      <c r="A52" s="79">
        <v>39172</v>
      </c>
      <c r="B52" s="81" t="str">
        <f>IF(COUNT(Cum_Rets!B52:B87)&lt;36,"",PRODUCT(Cum_Rets!B52:B87)^(1/3)-1)</f>
        <v/>
      </c>
      <c r="C52" s="81" t="str">
        <f>IF(COUNT(Cum_Rets!C52:C87)&lt;36,"",PRODUCT(Cum_Rets!C52:C87)^(1/3)-1)</f>
        <v/>
      </c>
      <c r="D52" s="81" t="str">
        <f>IF(COUNT(Cum_Rets!D52:D87)&lt;36,"",PRODUCT(Cum_Rets!D52:D87)^(1/3)-1)</f>
        <v/>
      </c>
      <c r="E52" s="81" t="str">
        <f>IF(COUNT(Cum_Rets!E52:E87)&lt;36,"",PRODUCT(Cum_Rets!E52:E87)^(1/3)-1)</f>
        <v/>
      </c>
      <c r="F52" s="81" t="str">
        <f>IF(COUNT(Cum_Rets!F52:F87)&lt;36,"",PRODUCT(Cum_Rets!F52:F87)^(1/3)-1)</f>
        <v/>
      </c>
      <c r="G52" s="81" t="str">
        <f>IF(COUNT(Cum_Rets!G52:G87)&lt;36,"",PRODUCT(Cum_Rets!G52:G87)^(1/3)-1)</f>
        <v/>
      </c>
      <c r="H52" s="81" t="str">
        <f>IF(COUNT(Cum_Rets!H52:H87)&lt;36,"",PRODUCT(Cum_Rets!H52:H87)^(1/3)-1)</f>
        <v/>
      </c>
      <c r="I52" s="81" t="str">
        <f>IF(COUNT(Cum_Rets!I52:I87)&lt;36,"",PRODUCT(Cum_Rets!I52:I87)^(1/3)-1)</f>
        <v/>
      </c>
      <c r="J52" s="81">
        <f>IF(COUNT(Cum_Rets!J52:J87)&lt;36,"",PRODUCT(Cum_Rets!J52:J87)^(1/3)-1)</f>
        <v>0.37631879626892317</v>
      </c>
      <c r="K52" s="81">
        <f>IF(COUNT(Cum_Rets!K52:K87)&lt;36,"",PRODUCT(Cum_Rets!K52:K87)^(1/3)-1)</f>
        <v>0.36843191866378699</v>
      </c>
      <c r="L52" s="81">
        <f>IF(COUNT(Cum_Rets!L52:L87)&lt;36,"",PRODUCT(Cum_Rets!L52:L87)^(1/3)-1)</f>
        <v>0.37135685420004494</v>
      </c>
      <c r="M52" s="81" t="str">
        <f>IF(COUNT(Cum_Rets!M52:M87)&lt;36,"",PRODUCT(Cum_Rets!M52:M87)^(1/3)-1)</f>
        <v/>
      </c>
      <c r="N52" s="81">
        <f>IF(COUNT(Cum_Rets!N52:N87)&lt;36,"",PRODUCT(Cum_Rets!N52:N87)^(1/3)-1)</f>
        <v>0.42500174973120264</v>
      </c>
      <c r="O52" s="81" t="str">
        <f>IF(COUNT(Cum_Rets!O52:O87)&lt;36,"",PRODUCT(Cum_Rets!O52:O87)^(1/3)-1)</f>
        <v/>
      </c>
      <c r="P52" s="81" t="str">
        <f>IF(COUNT(Cum_Rets!P52:P87)&lt;36,"",PRODUCT(Cum_Rets!P52:P87)^(1/3)-1)</f>
        <v/>
      </c>
      <c r="Q52" s="81" t="str">
        <f>IF(COUNT(Cum_Rets!Q52:Q87)&lt;36,"",PRODUCT(Cum_Rets!Q52:Q87)^(1/3)-1)</f>
        <v/>
      </c>
      <c r="R52" s="81">
        <f>IF(COUNT(Cum_Rets!R52:R87)&lt;36,"",PRODUCT(Cum_Rets!R52:R87)^(1/3)-1)</f>
        <v>0.36730225957596452</v>
      </c>
      <c r="S52" s="81">
        <f>IF(COUNT(Cum_Rets!S52:S87)&lt;36,"",PRODUCT(Cum_Rets!S52:S87)^(1/3)-1)</f>
        <v>0.37057953864713289</v>
      </c>
      <c r="T52" s="88">
        <f t="shared" si="0"/>
        <v>0.40552856834629081</v>
      </c>
      <c r="U52" s="88">
        <f t="shared" si="1"/>
        <v>0.37631879626892317</v>
      </c>
      <c r="V52" s="88">
        <f t="shared" si="2"/>
        <v>0.37135685420004494</v>
      </c>
      <c r="W52" s="88">
        <f t="shared" si="3"/>
        <v>0.36843191866378699</v>
      </c>
      <c r="X52" s="88">
        <f t="shared" si="4"/>
        <v>0.36775412321109352</v>
      </c>
    </row>
    <row r="53" spans="1:24" x14ac:dyDescent="0.25">
      <c r="A53" s="79">
        <v>39202</v>
      </c>
      <c r="B53" s="81" t="str">
        <f>IF(COUNT(Cum_Rets!B53:B88)&lt;36,"",PRODUCT(Cum_Rets!B53:B88)^(1/3)-1)</f>
        <v/>
      </c>
      <c r="C53" s="81" t="str">
        <f>IF(COUNT(Cum_Rets!C53:C88)&lt;36,"",PRODUCT(Cum_Rets!C53:C88)^(1/3)-1)</f>
        <v/>
      </c>
      <c r="D53" s="81" t="str">
        <f>IF(COUNT(Cum_Rets!D53:D88)&lt;36,"",PRODUCT(Cum_Rets!D53:D88)^(1/3)-1)</f>
        <v/>
      </c>
      <c r="E53" s="81" t="str">
        <f>IF(COUNT(Cum_Rets!E53:E88)&lt;36,"",PRODUCT(Cum_Rets!E53:E88)^(1/3)-1)</f>
        <v/>
      </c>
      <c r="F53" s="81" t="str">
        <f>IF(COUNT(Cum_Rets!F53:F88)&lt;36,"",PRODUCT(Cum_Rets!F53:F88)^(1/3)-1)</f>
        <v/>
      </c>
      <c r="G53" s="81" t="str">
        <f>IF(COUNT(Cum_Rets!G53:G88)&lt;36,"",PRODUCT(Cum_Rets!G53:G88)^(1/3)-1)</f>
        <v/>
      </c>
      <c r="H53" s="81" t="str">
        <f>IF(COUNT(Cum_Rets!H53:H88)&lt;36,"",PRODUCT(Cum_Rets!H53:H88)^(1/3)-1)</f>
        <v/>
      </c>
      <c r="I53" s="81" t="str">
        <f>IF(COUNT(Cum_Rets!I53:I88)&lt;36,"",PRODUCT(Cum_Rets!I53:I88)^(1/3)-1)</f>
        <v/>
      </c>
      <c r="J53" s="81">
        <f>IF(COUNT(Cum_Rets!J53:J88)&lt;36,"",PRODUCT(Cum_Rets!J53:J88)^(1/3)-1)</f>
        <v>0.39606810159611028</v>
      </c>
      <c r="K53" s="81">
        <f>IF(COUNT(Cum_Rets!K53:K88)&lt;36,"",PRODUCT(Cum_Rets!K53:K88)^(1/3)-1)</f>
        <v>0.37451600314690703</v>
      </c>
      <c r="L53" s="81">
        <f>IF(COUNT(Cum_Rets!L53:L88)&lt;36,"",PRODUCT(Cum_Rets!L53:L88)^(1/3)-1)</f>
        <v>0.39900053343304398</v>
      </c>
      <c r="M53" s="81" t="str">
        <f>IF(COUNT(Cum_Rets!M53:M88)&lt;36,"",PRODUCT(Cum_Rets!M53:M88)^(1/3)-1)</f>
        <v/>
      </c>
      <c r="N53" s="81">
        <f>IF(COUNT(Cum_Rets!N53:N88)&lt;36,"",PRODUCT(Cum_Rets!N53:N88)^(1/3)-1)</f>
        <v>0.44376982331256687</v>
      </c>
      <c r="O53" s="81" t="str">
        <f>IF(COUNT(Cum_Rets!O53:O88)&lt;36,"",PRODUCT(Cum_Rets!O53:O88)^(1/3)-1)</f>
        <v/>
      </c>
      <c r="P53" s="81" t="str">
        <f>IF(COUNT(Cum_Rets!P53:P88)&lt;36,"",PRODUCT(Cum_Rets!P53:P88)^(1/3)-1)</f>
        <v/>
      </c>
      <c r="Q53" s="81" t="str">
        <f>IF(COUNT(Cum_Rets!Q53:Q88)&lt;36,"",PRODUCT(Cum_Rets!Q53:Q88)^(1/3)-1)</f>
        <v/>
      </c>
      <c r="R53" s="81">
        <f>IF(COUNT(Cum_Rets!R53:R88)&lt;36,"",PRODUCT(Cum_Rets!R53:R88)^(1/3)-1)</f>
        <v>0.38257548476190739</v>
      </c>
      <c r="S53" s="81">
        <f>IF(COUNT(Cum_Rets!S53:S88)&lt;36,"",PRODUCT(Cum_Rets!S53:S88)^(1/3)-1)</f>
        <v>0.4056567884819553</v>
      </c>
      <c r="T53" s="88">
        <f t="shared" si="0"/>
        <v>0.42586210736075769</v>
      </c>
      <c r="U53" s="88">
        <f t="shared" si="1"/>
        <v>0.39900053343304398</v>
      </c>
      <c r="V53" s="88">
        <f t="shared" si="2"/>
        <v>0.39606810159611028</v>
      </c>
      <c r="W53" s="88">
        <f t="shared" si="3"/>
        <v>0.38257548476190739</v>
      </c>
      <c r="X53" s="88">
        <f t="shared" si="4"/>
        <v>0.37773979579290717</v>
      </c>
    </row>
    <row r="54" spans="1:24" x14ac:dyDescent="0.25">
      <c r="A54" s="79">
        <v>39233</v>
      </c>
      <c r="B54" s="81" t="str">
        <f>IF(COUNT(Cum_Rets!B54:B89)&lt;36,"",PRODUCT(Cum_Rets!B54:B89)^(1/3)-1)</f>
        <v/>
      </c>
      <c r="C54" s="81" t="str">
        <f>IF(COUNT(Cum_Rets!C54:C89)&lt;36,"",PRODUCT(Cum_Rets!C54:C89)^(1/3)-1)</f>
        <v/>
      </c>
      <c r="D54" s="81" t="str">
        <f>IF(COUNT(Cum_Rets!D54:D89)&lt;36,"",PRODUCT(Cum_Rets!D54:D89)^(1/3)-1)</f>
        <v/>
      </c>
      <c r="E54" s="81" t="str">
        <f>IF(COUNT(Cum_Rets!E54:E89)&lt;36,"",PRODUCT(Cum_Rets!E54:E89)^(1/3)-1)</f>
        <v/>
      </c>
      <c r="F54" s="81" t="str">
        <f>IF(COUNT(Cum_Rets!F54:F89)&lt;36,"",PRODUCT(Cum_Rets!F54:F89)^(1/3)-1)</f>
        <v/>
      </c>
      <c r="G54" s="81" t="str">
        <f>IF(COUNT(Cum_Rets!G54:G89)&lt;36,"",PRODUCT(Cum_Rets!G54:G89)^(1/3)-1)</f>
        <v/>
      </c>
      <c r="H54" s="81" t="str">
        <f>IF(COUNT(Cum_Rets!H54:H89)&lt;36,"",PRODUCT(Cum_Rets!H54:H89)^(1/3)-1)</f>
        <v/>
      </c>
      <c r="I54" s="81" t="str">
        <f>IF(COUNT(Cum_Rets!I54:I89)&lt;36,"",PRODUCT(Cum_Rets!I54:I89)^(1/3)-1)</f>
        <v/>
      </c>
      <c r="J54" s="81">
        <f>IF(COUNT(Cum_Rets!J54:J89)&lt;36,"",PRODUCT(Cum_Rets!J54:J89)^(1/3)-1)</f>
        <v>0.41502675085201668</v>
      </c>
      <c r="K54" s="81">
        <f>IF(COUNT(Cum_Rets!K54:K89)&lt;36,"",PRODUCT(Cum_Rets!K54:K89)^(1/3)-1)</f>
        <v>0.39448803665859633</v>
      </c>
      <c r="L54" s="81">
        <f>IF(COUNT(Cum_Rets!L54:L89)&lt;36,"",PRODUCT(Cum_Rets!L54:L89)^(1/3)-1)</f>
        <v>0.41593006995508364</v>
      </c>
      <c r="M54" s="81" t="str">
        <f>IF(COUNT(Cum_Rets!M54:M89)&lt;36,"",PRODUCT(Cum_Rets!M54:M89)^(1/3)-1)</f>
        <v/>
      </c>
      <c r="N54" s="81">
        <f>IF(COUNT(Cum_Rets!N54:N89)&lt;36,"",PRODUCT(Cum_Rets!N54:N89)^(1/3)-1)</f>
        <v>0.45731623157975787</v>
      </c>
      <c r="O54" s="81" t="str">
        <f>IF(COUNT(Cum_Rets!O54:O89)&lt;36,"",PRODUCT(Cum_Rets!O54:O89)^(1/3)-1)</f>
        <v/>
      </c>
      <c r="P54" s="81" t="str">
        <f>IF(COUNT(Cum_Rets!P54:P89)&lt;36,"",PRODUCT(Cum_Rets!P54:P89)^(1/3)-1)</f>
        <v/>
      </c>
      <c r="Q54" s="81" t="str">
        <f>IF(COUNT(Cum_Rets!Q54:Q89)&lt;36,"",PRODUCT(Cum_Rets!Q54:Q89)^(1/3)-1)</f>
        <v/>
      </c>
      <c r="R54" s="81">
        <f>IF(COUNT(Cum_Rets!R54:R89)&lt;36,"",PRODUCT(Cum_Rets!R54:R89)^(1/3)-1)</f>
        <v>0.4048150285065133</v>
      </c>
      <c r="S54" s="81">
        <f>IF(COUNT(Cum_Rets!S54:S89)&lt;36,"",PRODUCT(Cum_Rets!S54:S89)^(1/3)-1)</f>
        <v>0.43315743286516462</v>
      </c>
      <c r="T54" s="88">
        <f t="shared" si="0"/>
        <v>0.44076176692988817</v>
      </c>
      <c r="U54" s="88">
        <f t="shared" si="1"/>
        <v>0.41593006995508364</v>
      </c>
      <c r="V54" s="88">
        <f t="shared" si="2"/>
        <v>0.41502675085201668</v>
      </c>
      <c r="W54" s="88">
        <f t="shared" si="3"/>
        <v>0.4048150285065133</v>
      </c>
      <c r="X54" s="88">
        <f t="shared" si="4"/>
        <v>0.39861883339776311</v>
      </c>
    </row>
    <row r="55" spans="1:24" x14ac:dyDescent="0.25">
      <c r="A55" s="79">
        <v>39263</v>
      </c>
      <c r="B55" s="81" t="str">
        <f>IF(COUNT(Cum_Rets!B55:B90)&lt;36,"",PRODUCT(Cum_Rets!B55:B90)^(1/3)-1)</f>
        <v/>
      </c>
      <c r="C55" s="81" t="str">
        <f>IF(COUNT(Cum_Rets!C55:C90)&lt;36,"",PRODUCT(Cum_Rets!C55:C90)^(1/3)-1)</f>
        <v/>
      </c>
      <c r="D55" s="81" t="str">
        <f>IF(COUNT(Cum_Rets!D55:D90)&lt;36,"",PRODUCT(Cum_Rets!D55:D90)^(1/3)-1)</f>
        <v/>
      </c>
      <c r="E55" s="81" t="str">
        <f>IF(COUNT(Cum_Rets!E55:E90)&lt;36,"",PRODUCT(Cum_Rets!E55:E90)^(1/3)-1)</f>
        <v/>
      </c>
      <c r="F55" s="81" t="str">
        <f>IF(COUNT(Cum_Rets!F55:F90)&lt;36,"",PRODUCT(Cum_Rets!F55:F90)^(1/3)-1)</f>
        <v/>
      </c>
      <c r="G55" s="81" t="str">
        <f>IF(COUNT(Cum_Rets!G55:G90)&lt;36,"",PRODUCT(Cum_Rets!G55:G90)^(1/3)-1)</f>
        <v/>
      </c>
      <c r="H55" s="81" t="str">
        <f>IF(COUNT(Cum_Rets!H55:H90)&lt;36,"",PRODUCT(Cum_Rets!H55:H90)^(1/3)-1)</f>
        <v/>
      </c>
      <c r="I55" s="81" t="str">
        <f>IF(COUNT(Cum_Rets!I55:I90)&lt;36,"",PRODUCT(Cum_Rets!I55:I90)^(1/3)-1)</f>
        <v/>
      </c>
      <c r="J55" s="81">
        <f>IF(COUNT(Cum_Rets!J55:J90)&lt;36,"",PRODUCT(Cum_Rets!J55:J90)^(1/3)-1)</f>
        <v>0.42176281233238244</v>
      </c>
      <c r="K55" s="81">
        <f>IF(COUNT(Cum_Rets!K55:K90)&lt;36,"",PRODUCT(Cum_Rets!K55:K90)^(1/3)-1)</f>
        <v>0.41301911813183967</v>
      </c>
      <c r="L55" s="81">
        <f>IF(COUNT(Cum_Rets!L55:L90)&lt;36,"",PRODUCT(Cum_Rets!L55:L90)^(1/3)-1)</f>
        <v>0.42628064130067034</v>
      </c>
      <c r="M55" s="81" t="str">
        <f>IF(COUNT(Cum_Rets!M55:M90)&lt;36,"",PRODUCT(Cum_Rets!M55:M90)^(1/3)-1)</f>
        <v/>
      </c>
      <c r="N55" s="81">
        <f>IF(COUNT(Cum_Rets!N55:N90)&lt;36,"",PRODUCT(Cum_Rets!N55:N90)^(1/3)-1)</f>
        <v>0.46110075873381318</v>
      </c>
      <c r="O55" s="81" t="str">
        <f>IF(COUNT(Cum_Rets!O55:O90)&lt;36,"",PRODUCT(Cum_Rets!O55:O90)^(1/3)-1)</f>
        <v/>
      </c>
      <c r="P55" s="81" t="str">
        <f>IF(COUNT(Cum_Rets!P55:P90)&lt;36,"",PRODUCT(Cum_Rets!P55:P90)^(1/3)-1)</f>
        <v/>
      </c>
      <c r="Q55" s="81" t="str">
        <f>IF(COUNT(Cum_Rets!Q55:Q90)&lt;36,"",PRODUCT(Cum_Rets!Q55:Q90)^(1/3)-1)</f>
        <v/>
      </c>
      <c r="R55" s="81">
        <f>IF(COUNT(Cum_Rets!R55:R90)&lt;36,"",PRODUCT(Cum_Rets!R55:R90)^(1/3)-1)</f>
        <v>0.40947071348720421</v>
      </c>
      <c r="S55" s="81">
        <f>IF(COUNT(Cum_Rets!S55:S90)&lt;36,"",PRODUCT(Cum_Rets!S55:S90)^(1/3)-1)</f>
        <v>0.43999462626050434</v>
      </c>
      <c r="T55" s="88">
        <f t="shared" si="0"/>
        <v>0.44717271176055601</v>
      </c>
      <c r="U55" s="88">
        <f t="shared" si="1"/>
        <v>0.42628064130067034</v>
      </c>
      <c r="V55" s="88">
        <f t="shared" si="2"/>
        <v>0.42176281233238244</v>
      </c>
      <c r="W55" s="88">
        <f t="shared" si="3"/>
        <v>0.41301911813183967</v>
      </c>
      <c r="X55" s="88">
        <f t="shared" si="4"/>
        <v>0.41089007534505839</v>
      </c>
    </row>
    <row r="56" spans="1:24" x14ac:dyDescent="0.25">
      <c r="A56" s="79">
        <v>39294</v>
      </c>
      <c r="B56" s="81" t="str">
        <f>IF(COUNT(Cum_Rets!B56:B91)&lt;36,"",PRODUCT(Cum_Rets!B56:B91)^(1/3)-1)</f>
        <v/>
      </c>
      <c r="C56" s="81" t="str">
        <f>IF(COUNT(Cum_Rets!C56:C91)&lt;36,"",PRODUCT(Cum_Rets!C56:C91)^(1/3)-1)</f>
        <v/>
      </c>
      <c r="D56" s="81" t="str">
        <f>IF(COUNT(Cum_Rets!D56:D91)&lt;36,"",PRODUCT(Cum_Rets!D56:D91)^(1/3)-1)</f>
        <v/>
      </c>
      <c r="E56" s="81" t="str">
        <f>IF(COUNT(Cum_Rets!E56:E91)&lt;36,"",PRODUCT(Cum_Rets!E56:E91)^(1/3)-1)</f>
        <v/>
      </c>
      <c r="F56" s="81" t="str">
        <f>IF(COUNT(Cum_Rets!F56:F91)&lt;36,"",PRODUCT(Cum_Rets!F56:F91)^(1/3)-1)</f>
        <v/>
      </c>
      <c r="G56" s="81" t="str">
        <f>IF(COUNT(Cum_Rets!G56:G91)&lt;36,"",PRODUCT(Cum_Rets!G56:G91)^(1/3)-1)</f>
        <v/>
      </c>
      <c r="H56" s="81" t="str">
        <f>IF(COUNT(Cum_Rets!H56:H91)&lt;36,"",PRODUCT(Cum_Rets!H56:H91)^(1/3)-1)</f>
        <v/>
      </c>
      <c r="I56" s="81" t="str">
        <f>IF(COUNT(Cum_Rets!I56:I91)&lt;36,"",PRODUCT(Cum_Rets!I56:I91)^(1/3)-1)</f>
        <v/>
      </c>
      <c r="J56" s="81">
        <f>IF(COUNT(Cum_Rets!J56:J91)&lt;36,"",PRODUCT(Cum_Rets!J56:J91)^(1/3)-1)</f>
        <v>0.4137324536994349</v>
      </c>
      <c r="K56" s="81">
        <f>IF(COUNT(Cum_Rets!K56:K91)&lt;36,"",PRODUCT(Cum_Rets!K56:K91)^(1/3)-1)</f>
        <v>0.40230929171500862</v>
      </c>
      <c r="L56" s="81">
        <f>IF(COUNT(Cum_Rets!L56:L91)&lt;36,"",PRODUCT(Cum_Rets!L56:L91)^(1/3)-1)</f>
        <v>0.43549930689965333</v>
      </c>
      <c r="M56" s="81" t="str">
        <f>IF(COUNT(Cum_Rets!M56:M91)&lt;36,"",PRODUCT(Cum_Rets!M56:M91)^(1/3)-1)</f>
        <v/>
      </c>
      <c r="N56" s="81">
        <f>IF(COUNT(Cum_Rets!N56:N91)&lt;36,"",PRODUCT(Cum_Rets!N56:N91)^(1/3)-1)</f>
        <v>0.4436246225521836</v>
      </c>
      <c r="O56" s="81" t="str">
        <f>IF(COUNT(Cum_Rets!O56:O91)&lt;36,"",PRODUCT(Cum_Rets!O56:O91)^(1/3)-1)</f>
        <v/>
      </c>
      <c r="P56" s="81" t="str">
        <f>IF(COUNT(Cum_Rets!P56:P91)&lt;36,"",PRODUCT(Cum_Rets!P56:P91)^(1/3)-1)</f>
        <v/>
      </c>
      <c r="Q56" s="81" t="str">
        <f>IF(COUNT(Cum_Rets!Q56:Q91)&lt;36,"",PRODUCT(Cum_Rets!Q56:Q91)^(1/3)-1)</f>
        <v/>
      </c>
      <c r="R56" s="81">
        <f>IF(COUNT(Cum_Rets!R56:R91)&lt;36,"",PRODUCT(Cum_Rets!R56:R91)^(1/3)-1)</f>
        <v>0.40005298270439638</v>
      </c>
      <c r="S56" s="81">
        <f>IF(COUNT(Cum_Rets!S56:S91)&lt;36,"",PRODUCT(Cum_Rets!S56:S91)^(1/3)-1)</f>
        <v>0.44864575002086271</v>
      </c>
      <c r="T56" s="88">
        <f t="shared" si="0"/>
        <v>0.44037449629117148</v>
      </c>
      <c r="U56" s="88">
        <f t="shared" si="1"/>
        <v>0.43549930689965333</v>
      </c>
      <c r="V56" s="88">
        <f t="shared" si="2"/>
        <v>0.4137324536994349</v>
      </c>
      <c r="W56" s="88">
        <f t="shared" si="3"/>
        <v>0.40230929171500862</v>
      </c>
      <c r="X56" s="88">
        <f t="shared" si="4"/>
        <v>0.4009555063086413</v>
      </c>
    </row>
    <row r="57" spans="1:24" x14ac:dyDescent="0.25">
      <c r="A57" s="79">
        <v>39325</v>
      </c>
      <c r="B57" s="81" t="str">
        <f>IF(COUNT(Cum_Rets!B57:B92)&lt;36,"",PRODUCT(Cum_Rets!B57:B92)^(1/3)-1)</f>
        <v/>
      </c>
      <c r="C57" s="81" t="str">
        <f>IF(COUNT(Cum_Rets!C57:C92)&lt;36,"",PRODUCT(Cum_Rets!C57:C92)^(1/3)-1)</f>
        <v/>
      </c>
      <c r="D57" s="81" t="str">
        <f>IF(COUNT(Cum_Rets!D57:D92)&lt;36,"",PRODUCT(Cum_Rets!D57:D92)^(1/3)-1)</f>
        <v/>
      </c>
      <c r="E57" s="81" t="str">
        <f>IF(COUNT(Cum_Rets!E57:E92)&lt;36,"",PRODUCT(Cum_Rets!E57:E92)^(1/3)-1)</f>
        <v/>
      </c>
      <c r="F57" s="81" t="str">
        <f>IF(COUNT(Cum_Rets!F57:F92)&lt;36,"",PRODUCT(Cum_Rets!F57:F92)^(1/3)-1)</f>
        <v/>
      </c>
      <c r="G57" s="81" t="str">
        <f>IF(COUNT(Cum_Rets!G57:G92)&lt;36,"",PRODUCT(Cum_Rets!G57:G92)^(1/3)-1)</f>
        <v/>
      </c>
      <c r="H57" s="81" t="str">
        <f>IF(COUNT(Cum_Rets!H57:H92)&lt;36,"",PRODUCT(Cum_Rets!H57:H92)^(1/3)-1)</f>
        <v/>
      </c>
      <c r="I57" s="81" t="str">
        <f>IF(COUNT(Cum_Rets!I57:I92)&lt;36,"",PRODUCT(Cum_Rets!I57:I92)^(1/3)-1)</f>
        <v/>
      </c>
      <c r="J57" s="81">
        <f>IF(COUNT(Cum_Rets!J57:J92)&lt;36,"",PRODUCT(Cum_Rets!J57:J92)^(1/3)-1)</f>
        <v>0.41414473594713153</v>
      </c>
      <c r="K57" s="81">
        <f>IF(COUNT(Cum_Rets!K57:K92)&lt;36,"",PRODUCT(Cum_Rets!K57:K92)^(1/3)-1)</f>
        <v>0.3959826786755416</v>
      </c>
      <c r="L57" s="81">
        <f>IF(COUNT(Cum_Rets!L57:L92)&lt;36,"",PRODUCT(Cum_Rets!L57:L92)^(1/3)-1)</f>
        <v>0.4385691611572744</v>
      </c>
      <c r="M57" s="81" t="str">
        <f>IF(COUNT(Cum_Rets!M57:M92)&lt;36,"",PRODUCT(Cum_Rets!M57:M92)^(1/3)-1)</f>
        <v/>
      </c>
      <c r="N57" s="81">
        <f>IF(COUNT(Cum_Rets!N57:N92)&lt;36,"",PRODUCT(Cum_Rets!N57:N92)^(1/3)-1)</f>
        <v>0.4459506105466291</v>
      </c>
      <c r="O57" s="81" t="str">
        <f>IF(COUNT(Cum_Rets!O57:O92)&lt;36,"",PRODUCT(Cum_Rets!O57:O92)^(1/3)-1)</f>
        <v/>
      </c>
      <c r="P57" s="81" t="str">
        <f>IF(COUNT(Cum_Rets!P57:P92)&lt;36,"",PRODUCT(Cum_Rets!P57:P92)^(1/3)-1)</f>
        <v/>
      </c>
      <c r="Q57" s="81" t="str">
        <f>IF(COUNT(Cum_Rets!Q57:Q92)&lt;36,"",PRODUCT(Cum_Rets!Q57:Q92)^(1/3)-1)</f>
        <v/>
      </c>
      <c r="R57" s="81">
        <f>IF(COUNT(Cum_Rets!R57:R92)&lt;36,"",PRODUCT(Cum_Rets!R57:R92)^(1/3)-1)</f>
        <v>0.39421591734715067</v>
      </c>
      <c r="S57" s="81">
        <f>IF(COUNT(Cum_Rets!S57:S92)&lt;36,"",PRODUCT(Cum_Rets!S57:S92)^(1/3)-1)</f>
        <v>0.44297699334923091</v>
      </c>
      <c r="T57" s="88">
        <f t="shared" si="0"/>
        <v>0.44299803079088723</v>
      </c>
      <c r="U57" s="88">
        <f t="shared" si="1"/>
        <v>0.4385691611572744</v>
      </c>
      <c r="V57" s="88">
        <f t="shared" si="2"/>
        <v>0.41414473594713153</v>
      </c>
      <c r="W57" s="88">
        <f t="shared" si="3"/>
        <v>0.3959826786755416</v>
      </c>
      <c r="X57" s="88">
        <f t="shared" si="4"/>
        <v>0.39492262187850702</v>
      </c>
    </row>
    <row r="58" spans="1:24" x14ac:dyDescent="0.25">
      <c r="A58" s="79">
        <v>39355</v>
      </c>
      <c r="B58" s="81" t="str">
        <f>IF(COUNT(Cum_Rets!B58:B93)&lt;36,"",PRODUCT(Cum_Rets!B58:B93)^(1/3)-1)</f>
        <v/>
      </c>
      <c r="C58" s="81" t="str">
        <f>IF(COUNT(Cum_Rets!C58:C93)&lt;36,"",PRODUCT(Cum_Rets!C58:C93)^(1/3)-1)</f>
        <v/>
      </c>
      <c r="D58" s="81" t="str">
        <f>IF(COUNT(Cum_Rets!D58:D93)&lt;36,"",PRODUCT(Cum_Rets!D58:D93)^(1/3)-1)</f>
        <v/>
      </c>
      <c r="E58" s="81" t="str">
        <f>IF(COUNT(Cum_Rets!E58:E93)&lt;36,"",PRODUCT(Cum_Rets!E58:E93)^(1/3)-1)</f>
        <v/>
      </c>
      <c r="F58" s="81" t="str">
        <f>IF(COUNT(Cum_Rets!F58:F93)&lt;36,"",PRODUCT(Cum_Rets!F58:F93)^(1/3)-1)</f>
        <v/>
      </c>
      <c r="G58" s="81" t="str">
        <f>IF(COUNT(Cum_Rets!G58:G93)&lt;36,"",PRODUCT(Cum_Rets!G58:G93)^(1/3)-1)</f>
        <v/>
      </c>
      <c r="H58" s="81" t="str">
        <f>IF(COUNT(Cum_Rets!H58:H93)&lt;36,"",PRODUCT(Cum_Rets!H58:H93)^(1/3)-1)</f>
        <v/>
      </c>
      <c r="I58" s="81" t="str">
        <f>IF(COUNT(Cum_Rets!I58:I93)&lt;36,"",PRODUCT(Cum_Rets!I58:I93)^(1/3)-1)</f>
        <v/>
      </c>
      <c r="J58" s="81">
        <f>IF(COUNT(Cum_Rets!J58:J93)&lt;36,"",PRODUCT(Cum_Rets!J58:J93)^(1/3)-1)</f>
        <v>0.38320841570626274</v>
      </c>
      <c r="K58" s="81">
        <f>IF(COUNT(Cum_Rets!K58:K93)&lt;36,"",PRODUCT(Cum_Rets!K58:K93)^(1/3)-1)</f>
        <v>0.36929010045011013</v>
      </c>
      <c r="L58" s="81">
        <f>IF(COUNT(Cum_Rets!L58:L93)&lt;36,"",PRODUCT(Cum_Rets!L58:L93)^(1/3)-1)</f>
        <v>0.39757259989402072</v>
      </c>
      <c r="M58" s="81" t="str">
        <f>IF(COUNT(Cum_Rets!M58:M93)&lt;36,"",PRODUCT(Cum_Rets!M58:M93)^(1/3)-1)</f>
        <v/>
      </c>
      <c r="N58" s="81">
        <f>IF(COUNT(Cum_Rets!N58:N93)&lt;36,"",PRODUCT(Cum_Rets!N58:N93)^(1/3)-1)</f>
        <v>0.4103427647594915</v>
      </c>
      <c r="O58" s="81" t="str">
        <f>IF(COUNT(Cum_Rets!O58:O93)&lt;36,"",PRODUCT(Cum_Rets!O58:O93)^(1/3)-1)</f>
        <v/>
      </c>
      <c r="P58" s="81" t="str">
        <f>IF(COUNT(Cum_Rets!P58:P93)&lt;36,"",PRODUCT(Cum_Rets!P58:P93)^(1/3)-1)</f>
        <v/>
      </c>
      <c r="Q58" s="81" t="str">
        <f>IF(COUNT(Cum_Rets!Q58:Q93)&lt;36,"",PRODUCT(Cum_Rets!Q58:Q93)^(1/3)-1)</f>
        <v/>
      </c>
      <c r="R58" s="81">
        <f>IF(COUNT(Cum_Rets!R58:R93)&lt;36,"",PRODUCT(Cum_Rets!R58:R93)^(1/3)-1)</f>
        <v>0.36669070054391151</v>
      </c>
      <c r="S58" s="81">
        <f>IF(COUNT(Cum_Rets!S58:S93)&lt;36,"",PRODUCT(Cum_Rets!S58:S93)^(1/3)-1)</f>
        <v>0.4063428673834979</v>
      </c>
      <c r="T58" s="88">
        <f t="shared" si="0"/>
        <v>0.40523469881330321</v>
      </c>
      <c r="U58" s="88">
        <f t="shared" si="1"/>
        <v>0.39757259989402072</v>
      </c>
      <c r="V58" s="88">
        <f t="shared" si="2"/>
        <v>0.38320841570626274</v>
      </c>
      <c r="W58" s="88">
        <f t="shared" si="3"/>
        <v>0.36929010045011013</v>
      </c>
      <c r="X58" s="88">
        <f t="shared" si="4"/>
        <v>0.36773046050639097</v>
      </c>
    </row>
    <row r="59" spans="1:24" x14ac:dyDescent="0.25">
      <c r="A59" s="79">
        <v>39386</v>
      </c>
      <c r="B59" s="81" t="str">
        <f>IF(COUNT(Cum_Rets!B59:B94)&lt;36,"",PRODUCT(Cum_Rets!B59:B94)^(1/3)-1)</f>
        <v/>
      </c>
      <c r="C59" s="81" t="str">
        <f>IF(COUNT(Cum_Rets!C59:C94)&lt;36,"",PRODUCT(Cum_Rets!C59:C94)^(1/3)-1)</f>
        <v/>
      </c>
      <c r="D59" s="81" t="str">
        <f>IF(COUNT(Cum_Rets!D59:D94)&lt;36,"",PRODUCT(Cum_Rets!D59:D94)^(1/3)-1)</f>
        <v/>
      </c>
      <c r="E59" s="81" t="str">
        <f>IF(COUNT(Cum_Rets!E59:E94)&lt;36,"",PRODUCT(Cum_Rets!E59:E94)^(1/3)-1)</f>
        <v/>
      </c>
      <c r="F59" s="81" t="str">
        <f>IF(COUNT(Cum_Rets!F59:F94)&lt;36,"",PRODUCT(Cum_Rets!F59:F94)^(1/3)-1)</f>
        <v/>
      </c>
      <c r="G59" s="81" t="str">
        <f>IF(COUNT(Cum_Rets!G59:G94)&lt;36,"",PRODUCT(Cum_Rets!G59:G94)^(1/3)-1)</f>
        <v/>
      </c>
      <c r="H59" s="81" t="str">
        <f>IF(COUNT(Cum_Rets!H59:H94)&lt;36,"",PRODUCT(Cum_Rets!H59:H94)^(1/3)-1)</f>
        <v/>
      </c>
      <c r="I59" s="81" t="str">
        <f>IF(COUNT(Cum_Rets!I59:I94)&lt;36,"",PRODUCT(Cum_Rets!I59:I94)^(1/3)-1)</f>
        <v/>
      </c>
      <c r="J59" s="81">
        <f>IF(COUNT(Cum_Rets!J59:J94)&lt;36,"",PRODUCT(Cum_Rets!J59:J94)^(1/3)-1)</f>
        <v>0.37745440446527301</v>
      </c>
      <c r="K59" s="81">
        <f>IF(COUNT(Cum_Rets!K59:K94)&lt;36,"",PRODUCT(Cum_Rets!K59:K94)^(1/3)-1)</f>
        <v>0.36786291601394971</v>
      </c>
      <c r="L59" s="81">
        <f>IF(COUNT(Cum_Rets!L59:L94)&lt;36,"",PRODUCT(Cum_Rets!L59:L94)^(1/3)-1)</f>
        <v>0.41154452374904027</v>
      </c>
      <c r="M59" s="81" t="str">
        <f>IF(COUNT(Cum_Rets!M59:M94)&lt;36,"",PRODUCT(Cum_Rets!M59:M94)^(1/3)-1)</f>
        <v/>
      </c>
      <c r="N59" s="81">
        <f>IF(COUNT(Cum_Rets!N59:N94)&lt;36,"",PRODUCT(Cum_Rets!N59:N94)^(1/3)-1)</f>
        <v>0.40530880995175855</v>
      </c>
      <c r="O59" s="81" t="str">
        <f>IF(COUNT(Cum_Rets!O59:O94)&lt;36,"",PRODUCT(Cum_Rets!O59:O94)^(1/3)-1)</f>
        <v/>
      </c>
      <c r="P59" s="81" t="str">
        <f>IF(COUNT(Cum_Rets!P59:P94)&lt;36,"",PRODUCT(Cum_Rets!P59:P94)^(1/3)-1)</f>
        <v/>
      </c>
      <c r="Q59" s="81" t="str">
        <f>IF(COUNT(Cum_Rets!Q59:Q94)&lt;36,"",PRODUCT(Cum_Rets!Q59:Q94)^(1/3)-1)</f>
        <v/>
      </c>
      <c r="R59" s="81">
        <f>IF(COUNT(Cum_Rets!R59:R94)&lt;36,"",PRODUCT(Cum_Rets!R59:R94)^(1/3)-1)</f>
        <v>0.3502464175748583</v>
      </c>
      <c r="S59" s="81">
        <f>IF(COUNT(Cum_Rets!S59:S94)&lt;36,"",PRODUCT(Cum_Rets!S59:S94)^(1/3)-1)</f>
        <v>0.40314821810415058</v>
      </c>
      <c r="T59" s="88">
        <f t="shared" si="0"/>
        <v>0.40905023823012759</v>
      </c>
      <c r="U59" s="88">
        <f t="shared" si="1"/>
        <v>0.40530880995175855</v>
      </c>
      <c r="V59" s="88">
        <f t="shared" si="2"/>
        <v>0.37745440446527301</v>
      </c>
      <c r="W59" s="88">
        <f t="shared" si="3"/>
        <v>0.36786291601394971</v>
      </c>
      <c r="X59" s="88">
        <f t="shared" si="4"/>
        <v>0.35729301695049487</v>
      </c>
    </row>
    <row r="60" spans="1:24" x14ac:dyDescent="0.25">
      <c r="A60" s="79">
        <v>39416</v>
      </c>
      <c r="B60" s="81" t="str">
        <f>IF(COUNT(Cum_Rets!B60:B95)&lt;36,"",PRODUCT(Cum_Rets!B60:B95)^(1/3)-1)</f>
        <v/>
      </c>
      <c r="C60" s="81" t="str">
        <f>IF(COUNT(Cum_Rets!C60:C95)&lt;36,"",PRODUCT(Cum_Rets!C60:C95)^(1/3)-1)</f>
        <v/>
      </c>
      <c r="D60" s="81" t="str">
        <f>IF(COUNT(Cum_Rets!D60:D95)&lt;36,"",PRODUCT(Cum_Rets!D60:D95)^(1/3)-1)</f>
        <v/>
      </c>
      <c r="E60" s="81" t="str">
        <f>IF(COUNT(Cum_Rets!E60:E95)&lt;36,"",PRODUCT(Cum_Rets!E60:E95)^(1/3)-1)</f>
        <v/>
      </c>
      <c r="F60" s="81" t="str">
        <f>IF(COUNT(Cum_Rets!F60:F95)&lt;36,"",PRODUCT(Cum_Rets!F60:F95)^(1/3)-1)</f>
        <v/>
      </c>
      <c r="G60" s="81" t="str">
        <f>IF(COUNT(Cum_Rets!G60:G95)&lt;36,"",PRODUCT(Cum_Rets!G60:G95)^(1/3)-1)</f>
        <v/>
      </c>
      <c r="H60" s="81" t="str">
        <f>IF(COUNT(Cum_Rets!H60:H95)&lt;36,"",PRODUCT(Cum_Rets!H60:H95)^(1/3)-1)</f>
        <v/>
      </c>
      <c r="I60" s="81" t="str">
        <f>IF(COUNT(Cum_Rets!I60:I95)&lt;36,"",PRODUCT(Cum_Rets!I60:I95)^(1/3)-1)</f>
        <v/>
      </c>
      <c r="J60" s="81">
        <f>IF(COUNT(Cum_Rets!J60:J95)&lt;36,"",PRODUCT(Cum_Rets!J60:J95)^(1/3)-1)</f>
        <v>0.37140177323181889</v>
      </c>
      <c r="K60" s="81">
        <f>IF(COUNT(Cum_Rets!K60:K95)&lt;36,"",PRODUCT(Cum_Rets!K60:K95)^(1/3)-1)</f>
        <v>0.36354151865692241</v>
      </c>
      <c r="L60" s="81">
        <f>IF(COUNT(Cum_Rets!L60:L95)&lt;36,"",PRODUCT(Cum_Rets!L60:L95)^(1/3)-1)</f>
        <v>0.43273390444669002</v>
      </c>
      <c r="M60" s="81" t="str">
        <f>IF(COUNT(Cum_Rets!M60:M95)&lt;36,"",PRODUCT(Cum_Rets!M60:M95)^(1/3)-1)</f>
        <v/>
      </c>
      <c r="N60" s="81">
        <f>IF(COUNT(Cum_Rets!N60:N95)&lt;36,"",PRODUCT(Cum_Rets!N60:N95)^(1/3)-1)</f>
        <v>0.41350748589116471</v>
      </c>
      <c r="O60" s="81" t="str">
        <f>IF(COUNT(Cum_Rets!O60:O95)&lt;36,"",PRODUCT(Cum_Rets!O60:O95)^(1/3)-1)</f>
        <v/>
      </c>
      <c r="P60" s="81" t="str">
        <f>IF(COUNT(Cum_Rets!P60:P95)&lt;36,"",PRODUCT(Cum_Rets!P60:P95)^(1/3)-1)</f>
        <v/>
      </c>
      <c r="Q60" s="81" t="str">
        <f>IF(COUNT(Cum_Rets!Q60:Q95)&lt;36,"",PRODUCT(Cum_Rets!Q60:Q95)^(1/3)-1)</f>
        <v/>
      </c>
      <c r="R60" s="81">
        <f>IF(COUNT(Cum_Rets!R60:R95)&lt;36,"",PRODUCT(Cum_Rets!R60:R95)^(1/3)-1)</f>
        <v>0.35615424990391853</v>
      </c>
      <c r="S60" s="81">
        <f>IF(COUNT(Cum_Rets!S60:S95)&lt;36,"",PRODUCT(Cum_Rets!S60:S95)^(1/3)-1)</f>
        <v>0.42814763759548335</v>
      </c>
      <c r="T60" s="88">
        <f t="shared" si="0"/>
        <v>0.42504333702447988</v>
      </c>
      <c r="U60" s="88">
        <f t="shared" si="1"/>
        <v>0.41350748589116471</v>
      </c>
      <c r="V60" s="88">
        <f t="shared" si="2"/>
        <v>0.37140177323181889</v>
      </c>
      <c r="W60" s="88">
        <f t="shared" si="3"/>
        <v>0.36354151865692241</v>
      </c>
      <c r="X60" s="88">
        <f t="shared" si="4"/>
        <v>0.35910915740512006</v>
      </c>
    </row>
    <row r="61" spans="1:24" x14ac:dyDescent="0.25">
      <c r="A61" s="79">
        <v>39447</v>
      </c>
      <c r="B61" s="81" t="str">
        <f>IF(COUNT(Cum_Rets!B61:B96)&lt;36,"",PRODUCT(Cum_Rets!B61:B96)^(1/3)-1)</f>
        <v/>
      </c>
      <c r="C61" s="81" t="str">
        <f>IF(COUNT(Cum_Rets!C61:C96)&lt;36,"",PRODUCT(Cum_Rets!C61:C96)^(1/3)-1)</f>
        <v/>
      </c>
      <c r="D61" s="81" t="str">
        <f>IF(COUNT(Cum_Rets!D61:D96)&lt;36,"",PRODUCT(Cum_Rets!D61:D96)^(1/3)-1)</f>
        <v/>
      </c>
      <c r="E61" s="81" t="str">
        <f>IF(COUNT(Cum_Rets!E61:E96)&lt;36,"",PRODUCT(Cum_Rets!E61:E96)^(1/3)-1)</f>
        <v/>
      </c>
      <c r="F61" s="81" t="str">
        <f>IF(COUNT(Cum_Rets!F61:F96)&lt;36,"",PRODUCT(Cum_Rets!F61:F96)^(1/3)-1)</f>
        <v/>
      </c>
      <c r="G61" s="81" t="str">
        <f>IF(COUNT(Cum_Rets!G61:G96)&lt;36,"",PRODUCT(Cum_Rets!G61:G96)^(1/3)-1)</f>
        <v/>
      </c>
      <c r="H61" s="81" t="str">
        <f>IF(COUNT(Cum_Rets!H61:H96)&lt;36,"",PRODUCT(Cum_Rets!H61:H96)^(1/3)-1)</f>
        <v/>
      </c>
      <c r="I61" s="81" t="str">
        <f>IF(COUNT(Cum_Rets!I61:I96)&lt;36,"",PRODUCT(Cum_Rets!I61:I96)^(1/3)-1)</f>
        <v/>
      </c>
      <c r="J61" s="81">
        <f>IF(COUNT(Cum_Rets!J61:J96)&lt;36,"",PRODUCT(Cum_Rets!J61:J96)^(1/3)-1)</f>
        <v>0.32600510106897707</v>
      </c>
      <c r="K61" s="81">
        <f>IF(COUNT(Cum_Rets!K61:K96)&lt;36,"",PRODUCT(Cum_Rets!K61:K96)^(1/3)-1)</f>
        <v>0.30080766644389145</v>
      </c>
      <c r="L61" s="81">
        <f>IF(COUNT(Cum_Rets!L61:L96)&lt;36,"",PRODUCT(Cum_Rets!L61:L96)^(1/3)-1)</f>
        <v>0.4056687802758554</v>
      </c>
      <c r="M61" s="81" t="str">
        <f>IF(COUNT(Cum_Rets!M61:M96)&lt;36,"",PRODUCT(Cum_Rets!M61:M96)^(1/3)-1)</f>
        <v/>
      </c>
      <c r="N61" s="81">
        <f>IF(COUNT(Cum_Rets!N61:N96)&lt;36,"",PRODUCT(Cum_Rets!N61:N96)^(1/3)-1)</f>
        <v>0.36897769488524301</v>
      </c>
      <c r="O61" s="81" t="str">
        <f>IF(COUNT(Cum_Rets!O61:O96)&lt;36,"",PRODUCT(Cum_Rets!O61:O96)^(1/3)-1)</f>
        <v/>
      </c>
      <c r="P61" s="81" t="str">
        <f>IF(COUNT(Cum_Rets!P61:P96)&lt;36,"",PRODUCT(Cum_Rets!P61:P96)^(1/3)-1)</f>
        <v/>
      </c>
      <c r="Q61" s="81" t="str">
        <f>IF(COUNT(Cum_Rets!Q61:Q96)&lt;36,"",PRODUCT(Cum_Rets!Q61:Q96)^(1/3)-1)</f>
        <v/>
      </c>
      <c r="R61" s="81">
        <f>IF(COUNT(Cum_Rets!R61:R96)&lt;36,"",PRODUCT(Cum_Rets!R61:R96)^(1/3)-1)</f>
        <v>0.30117547174709314</v>
      </c>
      <c r="S61" s="81">
        <f>IF(COUNT(Cum_Rets!S61:S96)&lt;36,"",PRODUCT(Cum_Rets!S61:S96)^(1/3)-1)</f>
        <v>0.38018056138948997</v>
      </c>
      <c r="T61" s="88">
        <f t="shared" si="0"/>
        <v>0.39099234611961042</v>
      </c>
      <c r="U61" s="88">
        <f t="shared" si="1"/>
        <v>0.36897769488524301</v>
      </c>
      <c r="V61" s="88">
        <f t="shared" si="2"/>
        <v>0.32600510106897707</v>
      </c>
      <c r="W61" s="88">
        <f t="shared" si="3"/>
        <v>0.30117547174709314</v>
      </c>
      <c r="X61" s="88">
        <f t="shared" si="4"/>
        <v>0.3009547885651721</v>
      </c>
    </row>
    <row r="62" spans="1:24" x14ac:dyDescent="0.25">
      <c r="A62" s="79">
        <v>39478</v>
      </c>
      <c r="B62" s="81" t="str">
        <f>IF(COUNT(Cum_Rets!B62:B97)&lt;36,"",PRODUCT(Cum_Rets!B62:B97)^(1/3)-1)</f>
        <v/>
      </c>
      <c r="C62" s="81" t="str">
        <f>IF(COUNT(Cum_Rets!C62:C97)&lt;36,"",PRODUCT(Cum_Rets!C62:C97)^(1/3)-1)</f>
        <v/>
      </c>
      <c r="D62" s="81" t="str">
        <f>IF(COUNT(Cum_Rets!D62:D97)&lt;36,"",PRODUCT(Cum_Rets!D62:D97)^(1/3)-1)</f>
        <v/>
      </c>
      <c r="E62" s="81" t="str">
        <f>IF(COUNT(Cum_Rets!E62:E97)&lt;36,"",PRODUCT(Cum_Rets!E62:E97)^(1/3)-1)</f>
        <v/>
      </c>
      <c r="F62" s="81" t="str">
        <f>IF(COUNT(Cum_Rets!F62:F97)&lt;36,"",PRODUCT(Cum_Rets!F62:F97)^(1/3)-1)</f>
        <v/>
      </c>
      <c r="G62" s="81" t="str">
        <f>IF(COUNT(Cum_Rets!G62:G97)&lt;36,"",PRODUCT(Cum_Rets!G62:G97)^(1/3)-1)</f>
        <v/>
      </c>
      <c r="H62" s="81" t="str">
        <f>IF(COUNT(Cum_Rets!H62:H97)&lt;36,"",PRODUCT(Cum_Rets!H62:H97)^(1/3)-1)</f>
        <v/>
      </c>
      <c r="I62" s="81" t="str">
        <f>IF(COUNT(Cum_Rets!I62:I97)&lt;36,"",PRODUCT(Cum_Rets!I62:I97)^(1/3)-1)</f>
        <v/>
      </c>
      <c r="J62" s="81">
        <f>IF(COUNT(Cum_Rets!J62:J97)&lt;36,"",PRODUCT(Cum_Rets!J62:J97)^(1/3)-1)</f>
        <v>0.29168143193057272</v>
      </c>
      <c r="K62" s="81">
        <f>IF(COUNT(Cum_Rets!K62:K97)&lt;36,"",PRODUCT(Cum_Rets!K62:K97)^(1/3)-1)</f>
        <v>0.29002403705329494</v>
      </c>
      <c r="L62" s="81">
        <f>IF(COUNT(Cum_Rets!L62:L97)&lt;36,"",PRODUCT(Cum_Rets!L62:L97)^(1/3)-1)</f>
        <v>0.38391472368079649</v>
      </c>
      <c r="M62" s="81" t="str">
        <f>IF(COUNT(Cum_Rets!M62:M97)&lt;36,"",PRODUCT(Cum_Rets!M62:M97)^(1/3)-1)</f>
        <v/>
      </c>
      <c r="N62" s="81">
        <f>IF(COUNT(Cum_Rets!N62:N97)&lt;36,"",PRODUCT(Cum_Rets!N62:N97)^(1/3)-1)</f>
        <v>0.34047040469110801</v>
      </c>
      <c r="O62" s="81" t="str">
        <f>IF(COUNT(Cum_Rets!O62:O97)&lt;36,"",PRODUCT(Cum_Rets!O62:O97)^(1/3)-1)</f>
        <v/>
      </c>
      <c r="P62" s="81" t="str">
        <f>IF(COUNT(Cum_Rets!P62:P97)&lt;36,"",PRODUCT(Cum_Rets!P62:P97)^(1/3)-1)</f>
        <v/>
      </c>
      <c r="Q62" s="81" t="str">
        <f>IF(COUNT(Cum_Rets!Q62:Q97)&lt;36,"",PRODUCT(Cum_Rets!Q62:Q97)^(1/3)-1)</f>
        <v/>
      </c>
      <c r="R62" s="81">
        <f>IF(COUNT(Cum_Rets!R62:R97)&lt;36,"",PRODUCT(Cum_Rets!R62:R97)^(1/3)-1)</f>
        <v>0.27232711047997649</v>
      </c>
      <c r="S62" s="81">
        <f>IF(COUNT(Cum_Rets!S62:S97)&lt;36,"",PRODUCT(Cum_Rets!S62:S97)^(1/3)-1)</f>
        <v>0.35335783159500589</v>
      </c>
      <c r="T62" s="88">
        <f t="shared" si="0"/>
        <v>0.36653699608492107</v>
      </c>
      <c r="U62" s="88">
        <f t="shared" si="1"/>
        <v>0.34047040469110801</v>
      </c>
      <c r="V62" s="88">
        <f t="shared" si="2"/>
        <v>0.29168143193057272</v>
      </c>
      <c r="W62" s="88">
        <f t="shared" si="3"/>
        <v>0.29002403705329494</v>
      </c>
      <c r="X62" s="88">
        <f t="shared" si="4"/>
        <v>0.27940588110930387</v>
      </c>
    </row>
    <row r="63" spans="1:24" x14ac:dyDescent="0.25">
      <c r="A63" s="79">
        <v>39507</v>
      </c>
      <c r="B63" s="81" t="str">
        <f>IF(COUNT(Cum_Rets!B63:B98)&lt;36,"",PRODUCT(Cum_Rets!B63:B98)^(1/3)-1)</f>
        <v/>
      </c>
      <c r="C63" s="81" t="str">
        <f>IF(COUNT(Cum_Rets!C63:C98)&lt;36,"",PRODUCT(Cum_Rets!C63:C98)^(1/3)-1)</f>
        <v/>
      </c>
      <c r="D63" s="81" t="str">
        <f>IF(COUNT(Cum_Rets!D63:D98)&lt;36,"",PRODUCT(Cum_Rets!D63:D98)^(1/3)-1)</f>
        <v/>
      </c>
      <c r="E63" s="81" t="str">
        <f>IF(COUNT(Cum_Rets!E63:E98)&lt;36,"",PRODUCT(Cum_Rets!E63:E98)^(1/3)-1)</f>
        <v/>
      </c>
      <c r="F63" s="81" t="str">
        <f>IF(COUNT(Cum_Rets!F63:F98)&lt;36,"",PRODUCT(Cum_Rets!F63:F98)^(1/3)-1)</f>
        <v/>
      </c>
      <c r="G63" s="81" t="str">
        <f>IF(COUNT(Cum_Rets!G63:G98)&lt;36,"",PRODUCT(Cum_Rets!G63:G98)^(1/3)-1)</f>
        <v/>
      </c>
      <c r="H63" s="81" t="str">
        <f>IF(COUNT(Cum_Rets!H63:H98)&lt;36,"",PRODUCT(Cum_Rets!H63:H98)^(1/3)-1)</f>
        <v/>
      </c>
      <c r="I63" s="81" t="str">
        <f>IF(COUNT(Cum_Rets!I63:I98)&lt;36,"",PRODUCT(Cum_Rets!I63:I98)^(1/3)-1)</f>
        <v/>
      </c>
      <c r="J63" s="81">
        <f>IF(COUNT(Cum_Rets!J63:J98)&lt;36,"",PRODUCT(Cum_Rets!J63:J98)^(1/3)-1)</f>
        <v>0.25724001944946262</v>
      </c>
      <c r="K63" s="81">
        <f>IF(COUNT(Cum_Rets!K63:K98)&lt;36,"",PRODUCT(Cum_Rets!K63:K98)^(1/3)-1)</f>
        <v>0.24037189659753544</v>
      </c>
      <c r="L63" s="81">
        <f>IF(COUNT(Cum_Rets!L63:L98)&lt;36,"",PRODUCT(Cum_Rets!L63:L98)^(1/3)-1)</f>
        <v>0.37209780790327751</v>
      </c>
      <c r="M63" s="81" t="str">
        <f>IF(COUNT(Cum_Rets!M63:M98)&lt;36,"",PRODUCT(Cum_Rets!M63:M98)^(1/3)-1)</f>
        <v/>
      </c>
      <c r="N63" s="81">
        <f>IF(COUNT(Cum_Rets!N63:N98)&lt;36,"",PRODUCT(Cum_Rets!N63:N98)^(1/3)-1)</f>
        <v>0.30169003695142305</v>
      </c>
      <c r="O63" s="81" t="str">
        <f>IF(COUNT(Cum_Rets!O63:O98)&lt;36,"",PRODUCT(Cum_Rets!O63:O98)^(1/3)-1)</f>
        <v/>
      </c>
      <c r="P63" s="81" t="str">
        <f>IF(COUNT(Cum_Rets!P63:P98)&lt;36,"",PRODUCT(Cum_Rets!P63:P98)^(1/3)-1)</f>
        <v/>
      </c>
      <c r="Q63" s="81" t="str">
        <f>IF(COUNT(Cum_Rets!Q63:Q98)&lt;36,"",PRODUCT(Cum_Rets!Q63:Q98)^(1/3)-1)</f>
        <v/>
      </c>
      <c r="R63" s="81">
        <f>IF(COUNT(Cum_Rets!R63:R98)&lt;36,"",PRODUCT(Cum_Rets!R63:R98)^(1/3)-1)</f>
        <v>0.23652059489181543</v>
      </c>
      <c r="S63" s="81">
        <f>IF(COUNT(Cum_Rets!S63:S98)&lt;36,"",PRODUCT(Cum_Rets!S63:S98)^(1/3)-1)</f>
        <v>0.32162534592113423</v>
      </c>
      <c r="T63" s="88">
        <f t="shared" si="0"/>
        <v>0.34393469952253569</v>
      </c>
      <c r="U63" s="88">
        <f t="shared" si="1"/>
        <v>0.30169003695142305</v>
      </c>
      <c r="V63" s="88">
        <f t="shared" si="2"/>
        <v>0.25724001944946262</v>
      </c>
      <c r="W63" s="88">
        <f t="shared" si="3"/>
        <v>0.24037189659753544</v>
      </c>
      <c r="X63" s="88">
        <f t="shared" si="4"/>
        <v>0.23806111557410342</v>
      </c>
    </row>
    <row r="64" spans="1:24" x14ac:dyDescent="0.25">
      <c r="A64" s="79">
        <v>39538</v>
      </c>
      <c r="B64" s="81" t="str">
        <f>IF(COUNT(Cum_Rets!B64:B99)&lt;36,"",PRODUCT(Cum_Rets!B64:B99)^(1/3)-1)</f>
        <v/>
      </c>
      <c r="C64" s="81" t="str">
        <f>IF(COUNT(Cum_Rets!C64:C99)&lt;36,"",PRODUCT(Cum_Rets!C64:C99)^(1/3)-1)</f>
        <v/>
      </c>
      <c r="D64" s="81" t="str">
        <f>IF(COUNT(Cum_Rets!D64:D99)&lt;36,"",PRODUCT(Cum_Rets!D64:D99)^(1/3)-1)</f>
        <v/>
      </c>
      <c r="E64" s="81" t="str">
        <f>IF(COUNT(Cum_Rets!E64:E99)&lt;36,"",PRODUCT(Cum_Rets!E64:E99)^(1/3)-1)</f>
        <v/>
      </c>
      <c r="F64" s="81" t="str">
        <f>IF(COUNT(Cum_Rets!F64:F99)&lt;36,"",PRODUCT(Cum_Rets!F64:F99)^(1/3)-1)</f>
        <v/>
      </c>
      <c r="G64" s="81" t="str">
        <f>IF(COUNT(Cum_Rets!G64:G99)&lt;36,"",PRODUCT(Cum_Rets!G64:G99)^(1/3)-1)</f>
        <v/>
      </c>
      <c r="H64" s="81" t="str">
        <f>IF(COUNT(Cum_Rets!H64:H99)&lt;36,"",PRODUCT(Cum_Rets!H64:H99)^(1/3)-1)</f>
        <v/>
      </c>
      <c r="I64" s="81" t="str">
        <f>IF(COUNT(Cum_Rets!I64:I99)&lt;36,"",PRODUCT(Cum_Rets!I64:I99)^(1/3)-1)</f>
        <v/>
      </c>
      <c r="J64" s="81">
        <f>IF(COUNT(Cum_Rets!J64:J99)&lt;36,"",PRODUCT(Cum_Rets!J64:J99)^(1/3)-1)</f>
        <v>0.27885329384417545</v>
      </c>
      <c r="K64" s="81">
        <f>IF(COUNT(Cum_Rets!K64:K99)&lt;36,"",PRODUCT(Cum_Rets!K64:K99)^(1/3)-1)</f>
        <v>0.27130133826325586</v>
      </c>
      <c r="L64" s="81">
        <f>IF(COUNT(Cum_Rets!L64:L99)&lt;36,"",PRODUCT(Cum_Rets!L64:L99)^(1/3)-1)</f>
        <v>0.38962894403528936</v>
      </c>
      <c r="M64" s="81" t="str">
        <f>IF(COUNT(Cum_Rets!M64:M99)&lt;36,"",PRODUCT(Cum_Rets!M64:M99)^(1/3)-1)</f>
        <v/>
      </c>
      <c r="N64" s="81">
        <f>IF(COUNT(Cum_Rets!N64:N99)&lt;36,"",PRODUCT(Cum_Rets!N64:N99)^(1/3)-1)</f>
        <v>0.32254126728169141</v>
      </c>
      <c r="O64" s="81" t="str">
        <f>IF(COUNT(Cum_Rets!O64:O99)&lt;36,"",PRODUCT(Cum_Rets!O64:O99)^(1/3)-1)</f>
        <v/>
      </c>
      <c r="P64" s="81" t="str">
        <f>IF(COUNT(Cum_Rets!P64:P99)&lt;36,"",PRODUCT(Cum_Rets!P64:P99)^(1/3)-1)</f>
        <v/>
      </c>
      <c r="Q64" s="81" t="str">
        <f>IF(COUNT(Cum_Rets!Q64:Q99)&lt;36,"",PRODUCT(Cum_Rets!Q64:Q99)^(1/3)-1)</f>
        <v/>
      </c>
      <c r="R64" s="81">
        <f>IF(COUNT(Cum_Rets!R64:R99)&lt;36,"",PRODUCT(Cum_Rets!R64:R99)^(1/3)-1)</f>
        <v>0.25506849660417186</v>
      </c>
      <c r="S64" s="81">
        <f>IF(COUNT(Cum_Rets!S64:S99)&lt;36,"",PRODUCT(Cum_Rets!S64:S99)^(1/3)-1)</f>
        <v>0.35023243372124102</v>
      </c>
      <c r="T64" s="88">
        <f t="shared" si="0"/>
        <v>0.36279387333385016</v>
      </c>
      <c r="U64" s="88">
        <f t="shared" si="1"/>
        <v>0.32254126728169141</v>
      </c>
      <c r="V64" s="88">
        <f t="shared" si="2"/>
        <v>0.27885329384417545</v>
      </c>
      <c r="W64" s="88">
        <f t="shared" si="3"/>
        <v>0.27130133826325586</v>
      </c>
      <c r="X64" s="88">
        <f t="shared" si="4"/>
        <v>0.26156163326780546</v>
      </c>
    </row>
    <row r="65" spans="1:24" x14ac:dyDescent="0.25">
      <c r="A65" s="79">
        <v>39568</v>
      </c>
      <c r="B65" s="81" t="str">
        <f>IF(COUNT(Cum_Rets!B65:B100)&lt;36,"",PRODUCT(Cum_Rets!B65:B100)^(1/3)-1)</f>
        <v/>
      </c>
      <c r="C65" s="81" t="str">
        <f>IF(COUNT(Cum_Rets!C65:C100)&lt;36,"",PRODUCT(Cum_Rets!C65:C100)^(1/3)-1)</f>
        <v/>
      </c>
      <c r="D65" s="81" t="str">
        <f>IF(COUNT(Cum_Rets!D65:D100)&lt;36,"",PRODUCT(Cum_Rets!D65:D100)^(1/3)-1)</f>
        <v/>
      </c>
      <c r="E65" s="81" t="str">
        <f>IF(COUNT(Cum_Rets!E65:E100)&lt;36,"",PRODUCT(Cum_Rets!E65:E100)^(1/3)-1)</f>
        <v/>
      </c>
      <c r="F65" s="81" t="str">
        <f>IF(COUNT(Cum_Rets!F65:F100)&lt;36,"",PRODUCT(Cum_Rets!F65:F100)^(1/3)-1)</f>
        <v/>
      </c>
      <c r="G65" s="81" t="str">
        <f>IF(COUNT(Cum_Rets!G65:G100)&lt;36,"",PRODUCT(Cum_Rets!G65:G100)^(1/3)-1)</f>
        <v/>
      </c>
      <c r="H65" s="81" t="str">
        <f>IF(COUNT(Cum_Rets!H65:H100)&lt;36,"",PRODUCT(Cum_Rets!H65:H100)^(1/3)-1)</f>
        <v/>
      </c>
      <c r="I65" s="81" t="str">
        <f>IF(COUNT(Cum_Rets!I65:I100)&lt;36,"",PRODUCT(Cum_Rets!I65:I100)^(1/3)-1)</f>
        <v/>
      </c>
      <c r="J65" s="81">
        <f>IF(COUNT(Cum_Rets!J65:J100)&lt;36,"",PRODUCT(Cum_Rets!J65:J100)^(1/3)-1)</f>
        <v>0.2763314357341915</v>
      </c>
      <c r="K65" s="81">
        <f>IF(COUNT(Cum_Rets!K65:K100)&lt;36,"",PRODUCT(Cum_Rets!K65:K100)^(1/3)-1)</f>
        <v>0.28065825123029464</v>
      </c>
      <c r="L65" s="81">
        <f>IF(COUNT(Cum_Rets!L65:L100)&lt;36,"",PRODUCT(Cum_Rets!L65:L100)^(1/3)-1)</f>
        <v>0.3958345805969079</v>
      </c>
      <c r="M65" s="81" t="str">
        <f>IF(COUNT(Cum_Rets!M65:M100)&lt;36,"",PRODUCT(Cum_Rets!M65:M100)^(1/3)-1)</f>
        <v/>
      </c>
      <c r="N65" s="81">
        <f>IF(COUNT(Cum_Rets!N65:N100)&lt;36,"",PRODUCT(Cum_Rets!N65:N100)^(1/3)-1)</f>
        <v>0.32364020601365051</v>
      </c>
      <c r="O65" s="81" t="str">
        <f>IF(COUNT(Cum_Rets!O65:O100)&lt;36,"",PRODUCT(Cum_Rets!O65:O100)^(1/3)-1)</f>
        <v/>
      </c>
      <c r="P65" s="81" t="str">
        <f>IF(COUNT(Cum_Rets!P65:P100)&lt;36,"",PRODUCT(Cum_Rets!P65:P100)^(1/3)-1)</f>
        <v/>
      </c>
      <c r="Q65" s="81" t="str">
        <f>IF(COUNT(Cum_Rets!Q65:Q100)&lt;36,"",PRODUCT(Cum_Rets!Q65:Q100)^(1/3)-1)</f>
        <v/>
      </c>
      <c r="R65" s="81">
        <f>IF(COUNT(Cum_Rets!R65:R100)&lt;36,"",PRODUCT(Cum_Rets!R65:R100)^(1/3)-1)</f>
        <v>0.25241017478061023</v>
      </c>
      <c r="S65" s="81">
        <f>IF(COUNT(Cum_Rets!S65:S100)&lt;36,"",PRODUCT(Cum_Rets!S65:S100)^(1/3)-1)</f>
        <v>0.3403248812861801</v>
      </c>
      <c r="T65" s="88">
        <f t="shared" si="0"/>
        <v>0.36695683076360491</v>
      </c>
      <c r="U65" s="88">
        <f t="shared" si="1"/>
        <v>0.32364020601365051</v>
      </c>
      <c r="V65" s="88">
        <f t="shared" si="2"/>
        <v>0.28065825123029464</v>
      </c>
      <c r="W65" s="88">
        <f t="shared" si="3"/>
        <v>0.2763314357341915</v>
      </c>
      <c r="X65" s="88">
        <f t="shared" si="4"/>
        <v>0.26197867916204276</v>
      </c>
    </row>
    <row r="66" spans="1:24" x14ac:dyDescent="0.25">
      <c r="A66" s="79">
        <v>39599</v>
      </c>
      <c r="B66" s="81" t="str">
        <f>IF(COUNT(Cum_Rets!B66:B101)&lt;36,"",PRODUCT(Cum_Rets!B66:B101)^(1/3)-1)</f>
        <v/>
      </c>
      <c r="C66" s="81" t="str">
        <f>IF(COUNT(Cum_Rets!C66:C101)&lt;36,"",PRODUCT(Cum_Rets!C66:C101)^(1/3)-1)</f>
        <v/>
      </c>
      <c r="D66" s="81" t="str">
        <f>IF(COUNT(Cum_Rets!D66:D101)&lt;36,"",PRODUCT(Cum_Rets!D66:D101)^(1/3)-1)</f>
        <v/>
      </c>
      <c r="E66" s="81" t="str">
        <f>IF(COUNT(Cum_Rets!E66:E101)&lt;36,"",PRODUCT(Cum_Rets!E66:E101)^(1/3)-1)</f>
        <v/>
      </c>
      <c r="F66" s="81" t="str">
        <f>IF(COUNT(Cum_Rets!F66:F101)&lt;36,"",PRODUCT(Cum_Rets!F66:F101)^(1/3)-1)</f>
        <v/>
      </c>
      <c r="G66" s="81" t="str">
        <f>IF(COUNT(Cum_Rets!G66:G101)&lt;36,"",PRODUCT(Cum_Rets!G66:G101)^(1/3)-1)</f>
        <v/>
      </c>
      <c r="H66" s="81" t="str">
        <f>IF(COUNT(Cum_Rets!H66:H101)&lt;36,"",PRODUCT(Cum_Rets!H66:H101)^(1/3)-1)</f>
        <v/>
      </c>
      <c r="I66" s="81" t="str">
        <f>IF(COUNT(Cum_Rets!I66:I101)&lt;36,"",PRODUCT(Cum_Rets!I66:I101)^(1/3)-1)</f>
        <v/>
      </c>
      <c r="J66" s="81">
        <f>IF(COUNT(Cum_Rets!J66:J101)&lt;36,"",PRODUCT(Cum_Rets!J66:J101)^(1/3)-1)</f>
        <v>0.30116876029502415</v>
      </c>
      <c r="K66" s="81">
        <f>IF(COUNT(Cum_Rets!K66:K101)&lt;36,"",PRODUCT(Cum_Rets!K66:K101)^(1/3)-1)</f>
        <v>0.29741678062690724</v>
      </c>
      <c r="L66" s="81">
        <f>IF(COUNT(Cum_Rets!L66:L101)&lt;36,"",PRODUCT(Cum_Rets!L66:L101)^(1/3)-1)</f>
        <v>0.43735090693822598</v>
      </c>
      <c r="M66" s="81" t="str">
        <f>IF(COUNT(Cum_Rets!M66:M101)&lt;36,"",PRODUCT(Cum_Rets!M66:M101)^(1/3)-1)</f>
        <v/>
      </c>
      <c r="N66" s="81">
        <f>IF(COUNT(Cum_Rets!N66:N101)&lt;36,"",PRODUCT(Cum_Rets!N66:N101)^(1/3)-1)</f>
        <v>0.34360432030064181</v>
      </c>
      <c r="O66" s="81" t="str">
        <f>IF(COUNT(Cum_Rets!O66:O101)&lt;36,"",PRODUCT(Cum_Rets!O66:O101)^(1/3)-1)</f>
        <v/>
      </c>
      <c r="P66" s="81" t="str">
        <f>IF(COUNT(Cum_Rets!P66:P101)&lt;36,"",PRODUCT(Cum_Rets!P66:P101)^(1/3)-1)</f>
        <v/>
      </c>
      <c r="Q66" s="81" t="str">
        <f>IF(COUNT(Cum_Rets!Q66:Q101)&lt;36,"",PRODUCT(Cum_Rets!Q66:Q101)^(1/3)-1)</f>
        <v/>
      </c>
      <c r="R66" s="81">
        <f>IF(COUNT(Cum_Rets!R66:R101)&lt;36,"",PRODUCT(Cum_Rets!R66:R101)^(1/3)-1)</f>
        <v>0.27483158991116796</v>
      </c>
      <c r="S66" s="81">
        <f>IF(COUNT(Cum_Rets!S66:S101)&lt;36,"",PRODUCT(Cum_Rets!S66:S101)^(1/3)-1)</f>
        <v>0.38306365875887405</v>
      </c>
      <c r="T66" s="88">
        <f t="shared" si="0"/>
        <v>0.39985227228319226</v>
      </c>
      <c r="U66" s="88">
        <f t="shared" si="1"/>
        <v>0.34360432030064181</v>
      </c>
      <c r="V66" s="88">
        <f t="shared" si="2"/>
        <v>0.30116876029502415</v>
      </c>
      <c r="W66" s="88">
        <f t="shared" si="3"/>
        <v>0.29741678062690724</v>
      </c>
      <c r="X66" s="88">
        <f t="shared" si="4"/>
        <v>0.28386566619746367</v>
      </c>
    </row>
    <row r="67" spans="1:24" x14ac:dyDescent="0.25">
      <c r="A67" s="79">
        <v>39629</v>
      </c>
      <c r="B67" s="81" t="str">
        <f>IF(COUNT(Cum_Rets!B67:B102)&lt;36,"",PRODUCT(Cum_Rets!B67:B102)^(1/3)-1)</f>
        <v/>
      </c>
      <c r="C67" s="81" t="str">
        <f>IF(COUNT(Cum_Rets!C67:C102)&lt;36,"",PRODUCT(Cum_Rets!C67:C102)^(1/3)-1)</f>
        <v/>
      </c>
      <c r="D67" s="81" t="str">
        <f>IF(COUNT(Cum_Rets!D67:D102)&lt;36,"",PRODUCT(Cum_Rets!D67:D102)^(1/3)-1)</f>
        <v/>
      </c>
      <c r="E67" s="81" t="str">
        <f>IF(COUNT(Cum_Rets!E67:E102)&lt;36,"",PRODUCT(Cum_Rets!E67:E102)^(1/3)-1)</f>
        <v/>
      </c>
      <c r="F67" s="81" t="str">
        <f>IF(COUNT(Cum_Rets!F67:F102)&lt;36,"",PRODUCT(Cum_Rets!F67:F102)^(1/3)-1)</f>
        <v/>
      </c>
      <c r="G67" s="81" t="str">
        <f>IF(COUNT(Cum_Rets!G67:G102)&lt;36,"",PRODUCT(Cum_Rets!G67:G102)^(1/3)-1)</f>
        <v/>
      </c>
      <c r="H67" s="81" t="str">
        <f>IF(COUNT(Cum_Rets!H67:H102)&lt;36,"",PRODUCT(Cum_Rets!H67:H102)^(1/3)-1)</f>
        <v/>
      </c>
      <c r="I67" s="81" t="str">
        <f>IF(COUNT(Cum_Rets!I67:I102)&lt;36,"",PRODUCT(Cum_Rets!I67:I102)^(1/3)-1)</f>
        <v/>
      </c>
      <c r="J67" s="81">
        <f>IF(COUNT(Cum_Rets!J67:J102)&lt;36,"",PRODUCT(Cum_Rets!J67:J102)^(1/3)-1)</f>
        <v>0.28853108783059755</v>
      </c>
      <c r="K67" s="81">
        <f>IF(COUNT(Cum_Rets!K67:K102)&lt;36,"",PRODUCT(Cum_Rets!K67:K102)^(1/3)-1)</f>
        <v>0.27575229572716453</v>
      </c>
      <c r="L67" s="81">
        <f>IF(COUNT(Cum_Rets!L67:L102)&lt;36,"",PRODUCT(Cum_Rets!L67:L102)^(1/3)-1)</f>
        <v>0.40466026236598873</v>
      </c>
      <c r="M67" s="81" t="str">
        <f>IF(COUNT(Cum_Rets!M67:M102)&lt;36,"",PRODUCT(Cum_Rets!M67:M102)^(1/3)-1)</f>
        <v/>
      </c>
      <c r="N67" s="81">
        <f>IF(COUNT(Cum_Rets!N67:N102)&lt;36,"",PRODUCT(Cum_Rets!N67:N102)^(1/3)-1)</f>
        <v>0.30929616535638038</v>
      </c>
      <c r="O67" s="81" t="str">
        <f>IF(COUNT(Cum_Rets!O67:O102)&lt;36,"",PRODUCT(Cum_Rets!O67:O102)^(1/3)-1)</f>
        <v/>
      </c>
      <c r="P67" s="81" t="str">
        <f>IF(COUNT(Cum_Rets!P67:P102)&lt;36,"",PRODUCT(Cum_Rets!P67:P102)^(1/3)-1)</f>
        <v/>
      </c>
      <c r="Q67" s="81" t="str">
        <f>IF(COUNT(Cum_Rets!Q67:Q102)&lt;36,"",PRODUCT(Cum_Rets!Q67:Q102)^(1/3)-1)</f>
        <v/>
      </c>
      <c r="R67" s="81">
        <f>IF(COUNT(Cum_Rets!R67:R102)&lt;36,"",PRODUCT(Cum_Rets!R67:R102)^(1/3)-1)</f>
        <v>0.25494459877149978</v>
      </c>
      <c r="S67" s="81">
        <f>IF(COUNT(Cum_Rets!S67:S102)&lt;36,"",PRODUCT(Cum_Rets!S67:S102)^(1/3)-1)</f>
        <v>0.35689593942784725</v>
      </c>
      <c r="T67" s="88">
        <f t="shared" ref="T67:T130" si="5">PERCENTILE($B67:$R67,0.9)</f>
        <v>0.36651462356214537</v>
      </c>
      <c r="U67" s="88">
        <f t="shared" ref="U67:U130" si="6">PERCENTILE($B67:$R67,0.75)</f>
        <v>0.30929616535638038</v>
      </c>
      <c r="V67" s="88">
        <f t="shared" ref="V67:V130" si="7">PERCENTILE($B67:$R67,0.5)</f>
        <v>0.28853108783059755</v>
      </c>
      <c r="W67" s="88">
        <f t="shared" ref="W67:W130" si="8">PERCENTILE($B67:$R67,0.25)</f>
        <v>0.27575229572716453</v>
      </c>
      <c r="X67" s="88">
        <f t="shared" ref="X67:X130" si="9">PERCENTILE($B67:$R67,0.1)</f>
        <v>0.26326767755376568</v>
      </c>
    </row>
    <row r="68" spans="1:24" x14ac:dyDescent="0.25">
      <c r="A68" s="79">
        <v>39660</v>
      </c>
      <c r="B68" s="81" t="str">
        <f>IF(COUNT(Cum_Rets!B68:B103)&lt;36,"",PRODUCT(Cum_Rets!B68:B103)^(1/3)-1)</f>
        <v/>
      </c>
      <c r="C68" s="81" t="str">
        <f>IF(COUNT(Cum_Rets!C68:C103)&lt;36,"",PRODUCT(Cum_Rets!C68:C103)^(1/3)-1)</f>
        <v/>
      </c>
      <c r="D68" s="81" t="str">
        <f>IF(COUNT(Cum_Rets!D68:D103)&lt;36,"",PRODUCT(Cum_Rets!D68:D103)^(1/3)-1)</f>
        <v/>
      </c>
      <c r="E68" s="81" t="str">
        <f>IF(COUNT(Cum_Rets!E68:E103)&lt;36,"",PRODUCT(Cum_Rets!E68:E103)^(1/3)-1)</f>
        <v/>
      </c>
      <c r="F68" s="81" t="str">
        <f>IF(COUNT(Cum_Rets!F68:F103)&lt;36,"",PRODUCT(Cum_Rets!F68:F103)^(1/3)-1)</f>
        <v/>
      </c>
      <c r="G68" s="81" t="str">
        <f>IF(COUNT(Cum_Rets!G68:G103)&lt;36,"",PRODUCT(Cum_Rets!G68:G103)^(1/3)-1)</f>
        <v/>
      </c>
      <c r="H68" s="81" t="str">
        <f>IF(COUNT(Cum_Rets!H68:H103)&lt;36,"",PRODUCT(Cum_Rets!H68:H103)^(1/3)-1)</f>
        <v/>
      </c>
      <c r="I68" s="81" t="str">
        <f>IF(COUNT(Cum_Rets!I68:I103)&lt;36,"",PRODUCT(Cum_Rets!I68:I103)^(1/3)-1)</f>
        <v/>
      </c>
      <c r="J68" s="81">
        <f>IF(COUNT(Cum_Rets!J68:J103)&lt;36,"",PRODUCT(Cum_Rets!J68:J103)^(1/3)-1)</f>
        <v>0.25952768189582875</v>
      </c>
      <c r="K68" s="81">
        <f>IF(COUNT(Cum_Rets!K68:K103)&lt;36,"",PRODUCT(Cum_Rets!K68:K103)^(1/3)-1)</f>
        <v>0.2453216437392034</v>
      </c>
      <c r="L68" s="81">
        <f>IF(COUNT(Cum_Rets!L68:L103)&lt;36,"",PRODUCT(Cum_Rets!L68:L103)^(1/3)-1)</f>
        <v>0.37292309599341533</v>
      </c>
      <c r="M68" s="81" t="str">
        <f>IF(COUNT(Cum_Rets!M68:M103)&lt;36,"",PRODUCT(Cum_Rets!M68:M103)^(1/3)-1)</f>
        <v/>
      </c>
      <c r="N68" s="81">
        <f>IF(COUNT(Cum_Rets!N68:N103)&lt;36,"",PRODUCT(Cum_Rets!N68:N103)^(1/3)-1)</f>
        <v>0.28069975004498682</v>
      </c>
      <c r="O68" s="81" t="str">
        <f>IF(COUNT(Cum_Rets!O68:O103)&lt;36,"",PRODUCT(Cum_Rets!O68:O103)^(1/3)-1)</f>
        <v/>
      </c>
      <c r="P68" s="81" t="str">
        <f>IF(COUNT(Cum_Rets!P68:P103)&lt;36,"",PRODUCT(Cum_Rets!P68:P103)^(1/3)-1)</f>
        <v/>
      </c>
      <c r="Q68" s="81" t="str">
        <f>IF(COUNT(Cum_Rets!Q68:Q103)&lt;36,"",PRODUCT(Cum_Rets!Q68:Q103)^(1/3)-1)</f>
        <v/>
      </c>
      <c r="R68" s="81">
        <f>IF(COUNT(Cum_Rets!R68:R103)&lt;36,"",PRODUCT(Cum_Rets!R68:R103)^(1/3)-1)</f>
        <v>0.22170130070160687</v>
      </c>
      <c r="S68" s="81">
        <f>IF(COUNT(Cum_Rets!S68:S103)&lt;36,"",PRODUCT(Cum_Rets!S68:S103)^(1/3)-1)</f>
        <v>0.32395249935394244</v>
      </c>
      <c r="T68" s="88">
        <f t="shared" si="5"/>
        <v>0.33603375761404392</v>
      </c>
      <c r="U68" s="88">
        <f t="shared" si="6"/>
        <v>0.28069975004498682</v>
      </c>
      <c r="V68" s="88">
        <f t="shared" si="7"/>
        <v>0.25952768189582875</v>
      </c>
      <c r="W68" s="88">
        <f t="shared" si="8"/>
        <v>0.2453216437392034</v>
      </c>
      <c r="X68" s="88">
        <f t="shared" si="9"/>
        <v>0.23114943791664549</v>
      </c>
    </row>
    <row r="69" spans="1:24" x14ac:dyDescent="0.25">
      <c r="A69" s="79">
        <v>39691</v>
      </c>
      <c r="B69" s="81" t="str">
        <f>IF(COUNT(Cum_Rets!B69:B104)&lt;36,"",PRODUCT(Cum_Rets!B69:B104)^(1/3)-1)</f>
        <v/>
      </c>
      <c r="C69" s="81" t="str">
        <f>IF(COUNT(Cum_Rets!C69:C104)&lt;36,"",PRODUCT(Cum_Rets!C69:C104)^(1/3)-1)</f>
        <v/>
      </c>
      <c r="D69" s="81" t="str">
        <f>IF(COUNT(Cum_Rets!D69:D104)&lt;36,"",PRODUCT(Cum_Rets!D69:D104)^(1/3)-1)</f>
        <v/>
      </c>
      <c r="E69" s="81" t="str">
        <f>IF(COUNT(Cum_Rets!E69:E104)&lt;36,"",PRODUCT(Cum_Rets!E69:E104)^(1/3)-1)</f>
        <v/>
      </c>
      <c r="F69" s="81" t="str">
        <f>IF(COUNT(Cum_Rets!F69:F104)&lt;36,"",PRODUCT(Cum_Rets!F69:F104)^(1/3)-1)</f>
        <v/>
      </c>
      <c r="G69" s="81" t="str">
        <f>IF(COUNT(Cum_Rets!G69:G104)&lt;36,"",PRODUCT(Cum_Rets!G69:G104)^(1/3)-1)</f>
        <v/>
      </c>
      <c r="H69" s="81" t="str">
        <f>IF(COUNT(Cum_Rets!H69:H104)&lt;36,"",PRODUCT(Cum_Rets!H69:H104)^(1/3)-1)</f>
        <v/>
      </c>
      <c r="I69" s="81" t="str">
        <f>IF(COUNT(Cum_Rets!I69:I104)&lt;36,"",PRODUCT(Cum_Rets!I69:I104)^(1/3)-1)</f>
        <v/>
      </c>
      <c r="J69" s="81">
        <f>IF(COUNT(Cum_Rets!J69:J104)&lt;36,"",PRODUCT(Cum_Rets!J69:J104)^(1/3)-1)</f>
        <v>0.20215557068828671</v>
      </c>
      <c r="K69" s="81">
        <f>IF(COUNT(Cum_Rets!K69:K104)&lt;36,"",PRODUCT(Cum_Rets!K69:K104)^(1/3)-1)</f>
        <v>0.16862901732074898</v>
      </c>
      <c r="L69" s="81">
        <f>IF(COUNT(Cum_Rets!L69:L104)&lt;36,"",PRODUCT(Cum_Rets!L69:L104)^(1/3)-1)</f>
        <v>0.30993703711812626</v>
      </c>
      <c r="M69" s="81" t="str">
        <f>IF(COUNT(Cum_Rets!M69:M104)&lt;36,"",PRODUCT(Cum_Rets!M69:M104)^(1/3)-1)</f>
        <v/>
      </c>
      <c r="N69" s="81">
        <f>IF(COUNT(Cum_Rets!N69:N104)&lt;36,"",PRODUCT(Cum_Rets!N69:N104)^(1/3)-1)</f>
        <v>0.23769629961575123</v>
      </c>
      <c r="O69" s="81" t="str">
        <f>IF(COUNT(Cum_Rets!O69:O104)&lt;36,"",PRODUCT(Cum_Rets!O69:O104)^(1/3)-1)</f>
        <v/>
      </c>
      <c r="P69" s="81" t="str">
        <f>IF(COUNT(Cum_Rets!P69:P104)&lt;36,"",PRODUCT(Cum_Rets!P69:P104)^(1/3)-1)</f>
        <v/>
      </c>
      <c r="Q69" s="81" t="str">
        <f>IF(COUNT(Cum_Rets!Q69:Q104)&lt;36,"",PRODUCT(Cum_Rets!Q69:Q104)^(1/3)-1)</f>
        <v/>
      </c>
      <c r="R69" s="81">
        <f>IF(COUNT(Cum_Rets!R69:R104)&lt;36,"",PRODUCT(Cum_Rets!R69:R104)^(1/3)-1)</f>
        <v>0.18247998748069394</v>
      </c>
      <c r="S69" s="81">
        <f>IF(COUNT(Cum_Rets!S69:S104)&lt;36,"",PRODUCT(Cum_Rets!S69:S104)^(1/3)-1)</f>
        <v>0.25499860107027073</v>
      </c>
      <c r="T69" s="88">
        <f t="shared" si="5"/>
        <v>0.28104074211717622</v>
      </c>
      <c r="U69" s="88">
        <f t="shared" si="6"/>
        <v>0.23769629961575123</v>
      </c>
      <c r="V69" s="88">
        <f t="shared" si="7"/>
        <v>0.20215557068828671</v>
      </c>
      <c r="W69" s="88">
        <f t="shared" si="8"/>
        <v>0.18247998748069394</v>
      </c>
      <c r="X69" s="88">
        <f t="shared" si="9"/>
        <v>0.17416940538472697</v>
      </c>
    </row>
    <row r="70" spans="1:24" x14ac:dyDescent="0.25">
      <c r="A70" s="79">
        <v>39721</v>
      </c>
      <c r="B70" s="81" t="str">
        <f>IF(COUNT(Cum_Rets!B70:B105)&lt;36,"",PRODUCT(Cum_Rets!B70:B105)^(1/3)-1)</f>
        <v/>
      </c>
      <c r="C70" s="81" t="str">
        <f>IF(COUNT(Cum_Rets!C70:C105)&lt;36,"",PRODUCT(Cum_Rets!C70:C105)^(1/3)-1)</f>
        <v/>
      </c>
      <c r="D70" s="81" t="str">
        <f>IF(COUNT(Cum_Rets!D70:D105)&lt;36,"",PRODUCT(Cum_Rets!D70:D105)^(1/3)-1)</f>
        <v/>
      </c>
      <c r="E70" s="81" t="str">
        <f>IF(COUNT(Cum_Rets!E70:E105)&lt;36,"",PRODUCT(Cum_Rets!E70:E105)^(1/3)-1)</f>
        <v/>
      </c>
      <c r="F70" s="81" t="str">
        <f>IF(COUNT(Cum_Rets!F70:F105)&lt;36,"",PRODUCT(Cum_Rets!F70:F105)^(1/3)-1)</f>
        <v/>
      </c>
      <c r="G70" s="81" t="str">
        <f>IF(COUNT(Cum_Rets!G70:G105)&lt;36,"",PRODUCT(Cum_Rets!G70:G105)^(1/3)-1)</f>
        <v/>
      </c>
      <c r="H70" s="81" t="str">
        <f>IF(COUNT(Cum_Rets!H70:H105)&lt;36,"",PRODUCT(Cum_Rets!H70:H105)^(1/3)-1)</f>
        <v/>
      </c>
      <c r="I70" s="81" t="str">
        <f>IF(COUNT(Cum_Rets!I70:I105)&lt;36,"",PRODUCT(Cum_Rets!I70:I105)^(1/3)-1)</f>
        <v/>
      </c>
      <c r="J70" s="81">
        <f>IF(COUNT(Cum_Rets!J70:J105)&lt;36,"",PRODUCT(Cum_Rets!J70:J105)^(1/3)-1)</f>
        <v>0.20592163026676658</v>
      </c>
      <c r="K70" s="81">
        <f>IF(COUNT(Cum_Rets!K70:K105)&lt;36,"",PRODUCT(Cum_Rets!K70:K105)^(1/3)-1)</f>
        <v>0.16895120348801251</v>
      </c>
      <c r="L70" s="81">
        <f>IF(COUNT(Cum_Rets!L70:L105)&lt;36,"",PRODUCT(Cum_Rets!L70:L105)^(1/3)-1)</f>
        <v>0.30840486859656946</v>
      </c>
      <c r="M70" s="81" t="str">
        <f>IF(COUNT(Cum_Rets!M70:M105)&lt;36,"",PRODUCT(Cum_Rets!M70:M105)^(1/3)-1)</f>
        <v/>
      </c>
      <c r="N70" s="81">
        <f>IF(COUNT(Cum_Rets!N70:N105)&lt;36,"",PRODUCT(Cum_Rets!N70:N105)^(1/3)-1)</f>
        <v>0.24563670051147546</v>
      </c>
      <c r="O70" s="81" t="str">
        <f>IF(COUNT(Cum_Rets!O70:O105)&lt;36,"",PRODUCT(Cum_Rets!O70:O105)^(1/3)-1)</f>
        <v/>
      </c>
      <c r="P70" s="81" t="str">
        <f>IF(COUNT(Cum_Rets!P70:P105)&lt;36,"",PRODUCT(Cum_Rets!P70:P105)^(1/3)-1)</f>
        <v/>
      </c>
      <c r="Q70" s="81" t="str">
        <f>IF(COUNT(Cum_Rets!Q70:Q105)&lt;36,"",PRODUCT(Cum_Rets!Q70:Q105)^(1/3)-1)</f>
        <v/>
      </c>
      <c r="R70" s="81">
        <f>IF(COUNT(Cum_Rets!R70:R105)&lt;36,"",PRODUCT(Cum_Rets!R70:R105)^(1/3)-1)</f>
        <v>0.187092608947383</v>
      </c>
      <c r="S70" s="81">
        <f>IF(COUNT(Cum_Rets!S70:S105)&lt;36,"",PRODUCT(Cum_Rets!S70:S105)^(1/3)-1)</f>
        <v>0.24781967599334243</v>
      </c>
      <c r="T70" s="88">
        <f t="shared" si="5"/>
        <v>0.28329760136253185</v>
      </c>
      <c r="U70" s="88">
        <f t="shared" si="6"/>
        <v>0.24563670051147546</v>
      </c>
      <c r="V70" s="88">
        <f t="shared" si="7"/>
        <v>0.20592163026676658</v>
      </c>
      <c r="W70" s="88">
        <f t="shared" si="8"/>
        <v>0.187092608947383</v>
      </c>
      <c r="X70" s="88">
        <f t="shared" si="9"/>
        <v>0.17620776567176072</v>
      </c>
    </row>
    <row r="71" spans="1:24" x14ac:dyDescent="0.25">
      <c r="A71" s="79">
        <v>39752</v>
      </c>
      <c r="B71" s="81" t="str">
        <f>IF(COUNT(Cum_Rets!B71:B106)&lt;36,"",PRODUCT(Cum_Rets!B71:B106)^(1/3)-1)</f>
        <v/>
      </c>
      <c r="C71" s="81" t="str">
        <f>IF(COUNT(Cum_Rets!C71:C106)&lt;36,"",PRODUCT(Cum_Rets!C71:C106)^(1/3)-1)</f>
        <v/>
      </c>
      <c r="D71" s="81" t="str">
        <f>IF(COUNT(Cum_Rets!D71:D106)&lt;36,"",PRODUCT(Cum_Rets!D71:D106)^(1/3)-1)</f>
        <v/>
      </c>
      <c r="E71" s="81" t="str">
        <f>IF(COUNT(Cum_Rets!E71:E106)&lt;36,"",PRODUCT(Cum_Rets!E71:E106)^(1/3)-1)</f>
        <v/>
      </c>
      <c r="F71" s="81" t="str">
        <f>IF(COUNT(Cum_Rets!F71:F106)&lt;36,"",PRODUCT(Cum_Rets!F71:F106)^(1/3)-1)</f>
        <v/>
      </c>
      <c r="G71" s="81" t="str">
        <f>IF(COUNT(Cum_Rets!G71:G106)&lt;36,"",PRODUCT(Cum_Rets!G71:G106)^(1/3)-1)</f>
        <v/>
      </c>
      <c r="H71" s="81" t="str">
        <f>IF(COUNT(Cum_Rets!H71:H106)&lt;36,"",PRODUCT(Cum_Rets!H71:H106)^(1/3)-1)</f>
        <v/>
      </c>
      <c r="I71" s="81" t="str">
        <f>IF(COUNT(Cum_Rets!I71:I106)&lt;36,"",PRODUCT(Cum_Rets!I71:I106)^(1/3)-1)</f>
        <v/>
      </c>
      <c r="J71" s="81">
        <f>IF(COUNT(Cum_Rets!J71:J106)&lt;36,"",PRODUCT(Cum_Rets!J71:J106)^(1/3)-1)</f>
        <v>0.14037509710907847</v>
      </c>
      <c r="K71" s="81">
        <f>IF(COUNT(Cum_Rets!K71:K106)&lt;36,"",PRODUCT(Cum_Rets!K71:K106)^(1/3)-1)</f>
        <v>0.11272286287779831</v>
      </c>
      <c r="L71" s="81">
        <f>IF(COUNT(Cum_Rets!L71:L106)&lt;36,"",PRODUCT(Cum_Rets!L71:L106)^(1/3)-1)</f>
        <v>0.1970690775966506</v>
      </c>
      <c r="M71" s="81" t="str">
        <f>IF(COUNT(Cum_Rets!M71:M106)&lt;36,"",PRODUCT(Cum_Rets!M71:M106)^(1/3)-1)</f>
        <v/>
      </c>
      <c r="N71" s="81">
        <f>IF(COUNT(Cum_Rets!N71:N106)&lt;36,"",PRODUCT(Cum_Rets!N71:N106)^(1/3)-1)</f>
        <v>0.18241224907710829</v>
      </c>
      <c r="O71" s="81" t="str">
        <f>IF(COUNT(Cum_Rets!O71:O106)&lt;36,"",PRODUCT(Cum_Rets!O71:O106)^(1/3)-1)</f>
        <v/>
      </c>
      <c r="P71" s="81" t="str">
        <f>IF(COUNT(Cum_Rets!P71:P106)&lt;36,"",PRODUCT(Cum_Rets!P71:P106)^(1/3)-1)</f>
        <v/>
      </c>
      <c r="Q71" s="81" t="str">
        <f>IF(COUNT(Cum_Rets!Q71:Q106)&lt;36,"",PRODUCT(Cum_Rets!Q71:Q106)^(1/3)-1)</f>
        <v/>
      </c>
      <c r="R71" s="81">
        <f>IF(COUNT(Cum_Rets!R71:R106)&lt;36,"",PRODUCT(Cum_Rets!R71:R106)^(1/3)-1)</f>
        <v>0.11969530966995445</v>
      </c>
      <c r="S71" s="81">
        <f>IF(COUNT(Cum_Rets!S71:S106)&lt;36,"",PRODUCT(Cum_Rets!S71:S106)^(1/3)-1)</f>
        <v>0.15298311638736317</v>
      </c>
      <c r="T71" s="88">
        <f t="shared" si="5"/>
        <v>0.19120634618883367</v>
      </c>
      <c r="U71" s="88">
        <f t="shared" si="6"/>
        <v>0.18241224907710829</v>
      </c>
      <c r="V71" s="88">
        <f t="shared" si="7"/>
        <v>0.14037509710907847</v>
      </c>
      <c r="W71" s="88">
        <f t="shared" si="8"/>
        <v>0.11969530966995445</v>
      </c>
      <c r="X71" s="88">
        <f t="shared" si="9"/>
        <v>0.11551184159466077</v>
      </c>
    </row>
    <row r="72" spans="1:24" x14ac:dyDescent="0.25">
      <c r="A72" s="79">
        <v>39782</v>
      </c>
      <c r="B72" s="81" t="str">
        <f>IF(COUNT(Cum_Rets!B72:B107)&lt;36,"",PRODUCT(Cum_Rets!B72:B107)^(1/3)-1)</f>
        <v/>
      </c>
      <c r="C72" s="81" t="str">
        <f>IF(COUNT(Cum_Rets!C72:C107)&lt;36,"",PRODUCT(Cum_Rets!C72:C107)^(1/3)-1)</f>
        <v/>
      </c>
      <c r="D72" s="81" t="str">
        <f>IF(COUNT(Cum_Rets!D72:D107)&lt;36,"",PRODUCT(Cum_Rets!D72:D107)^(1/3)-1)</f>
        <v/>
      </c>
      <c r="E72" s="81" t="str">
        <f>IF(COUNT(Cum_Rets!E72:E107)&lt;36,"",PRODUCT(Cum_Rets!E72:E107)^(1/3)-1)</f>
        <v/>
      </c>
      <c r="F72" s="81" t="str">
        <f>IF(COUNT(Cum_Rets!F72:F107)&lt;36,"",PRODUCT(Cum_Rets!F72:F107)^(1/3)-1)</f>
        <v/>
      </c>
      <c r="G72" s="81" t="str">
        <f>IF(COUNT(Cum_Rets!G72:G107)&lt;36,"",PRODUCT(Cum_Rets!G72:G107)^(1/3)-1)</f>
        <v/>
      </c>
      <c r="H72" s="81" t="str">
        <f>IF(COUNT(Cum_Rets!H72:H107)&lt;36,"",PRODUCT(Cum_Rets!H72:H107)^(1/3)-1)</f>
        <v/>
      </c>
      <c r="I72" s="81" t="str">
        <f>IF(COUNT(Cum_Rets!I72:I107)&lt;36,"",PRODUCT(Cum_Rets!I72:I107)^(1/3)-1)</f>
        <v/>
      </c>
      <c r="J72" s="81">
        <f>IF(COUNT(Cum_Rets!J72:J107)&lt;36,"",PRODUCT(Cum_Rets!J72:J107)^(1/3)-1)</f>
        <v>0.11595586788996193</v>
      </c>
      <c r="K72" s="81">
        <f>IF(COUNT(Cum_Rets!K72:K107)&lt;36,"",PRODUCT(Cum_Rets!K72:K107)^(1/3)-1)</f>
        <v>8.397304534137473E-2</v>
      </c>
      <c r="L72" s="81">
        <f>IF(COUNT(Cum_Rets!L72:L107)&lt;36,"",PRODUCT(Cum_Rets!L72:L107)^(1/3)-1)</f>
        <v>0.17512522365149197</v>
      </c>
      <c r="M72" s="81" t="str">
        <f>IF(COUNT(Cum_Rets!M72:M107)&lt;36,"",PRODUCT(Cum_Rets!M72:M107)^(1/3)-1)</f>
        <v/>
      </c>
      <c r="N72" s="81">
        <f>IF(COUNT(Cum_Rets!N72:N107)&lt;36,"",PRODUCT(Cum_Rets!N72:N107)^(1/3)-1)</f>
        <v>0.1574576791204334</v>
      </c>
      <c r="O72" s="81" t="str">
        <f>IF(COUNT(Cum_Rets!O72:O107)&lt;36,"",PRODUCT(Cum_Rets!O72:O107)^(1/3)-1)</f>
        <v/>
      </c>
      <c r="P72" s="81" t="str">
        <f>IF(COUNT(Cum_Rets!P72:P107)&lt;36,"",PRODUCT(Cum_Rets!P72:P107)^(1/3)-1)</f>
        <v/>
      </c>
      <c r="Q72" s="81" t="str">
        <f>IF(COUNT(Cum_Rets!Q72:Q107)&lt;36,"",PRODUCT(Cum_Rets!Q72:Q107)^(1/3)-1)</f>
        <v/>
      </c>
      <c r="R72" s="81">
        <f>IF(COUNT(Cum_Rets!R72:R107)&lt;36,"",PRODUCT(Cum_Rets!R72:R107)^(1/3)-1)</f>
        <v>9.1340270357116671E-2</v>
      </c>
      <c r="S72" s="81">
        <f>IF(COUNT(Cum_Rets!S72:S107)&lt;36,"",PRODUCT(Cum_Rets!S72:S107)^(1/3)-1)</f>
        <v>0.11526019812149557</v>
      </c>
      <c r="T72" s="88">
        <f t="shared" si="5"/>
        <v>0.16805820583906853</v>
      </c>
      <c r="U72" s="88">
        <f t="shared" si="6"/>
        <v>0.1574576791204334</v>
      </c>
      <c r="V72" s="88">
        <f t="shared" si="7"/>
        <v>0.11595586788996193</v>
      </c>
      <c r="W72" s="88">
        <f t="shared" si="8"/>
        <v>9.1340270357116671E-2</v>
      </c>
      <c r="X72" s="88">
        <f t="shared" si="9"/>
        <v>8.6919935347671506E-2</v>
      </c>
    </row>
    <row r="73" spans="1:24" x14ac:dyDescent="0.25">
      <c r="A73" s="79">
        <v>39813</v>
      </c>
      <c r="B73" s="81" t="str">
        <f>IF(COUNT(Cum_Rets!B73:B108)&lt;36,"",PRODUCT(Cum_Rets!B73:B108)^(1/3)-1)</f>
        <v/>
      </c>
      <c r="C73" s="81" t="str">
        <f>IF(COUNT(Cum_Rets!C73:C108)&lt;36,"",PRODUCT(Cum_Rets!C73:C108)^(1/3)-1)</f>
        <v/>
      </c>
      <c r="D73" s="81" t="str">
        <f>IF(COUNT(Cum_Rets!D73:D108)&lt;36,"",PRODUCT(Cum_Rets!D73:D108)^(1/3)-1)</f>
        <v/>
      </c>
      <c r="E73" s="81" t="str">
        <f>IF(COUNT(Cum_Rets!E73:E108)&lt;36,"",PRODUCT(Cum_Rets!E73:E108)^(1/3)-1)</f>
        <v/>
      </c>
      <c r="F73" s="81" t="str">
        <f>IF(COUNT(Cum_Rets!F73:F108)&lt;36,"",PRODUCT(Cum_Rets!F73:F108)^(1/3)-1)</f>
        <v/>
      </c>
      <c r="G73" s="81" t="str">
        <f>IF(COUNT(Cum_Rets!G73:G108)&lt;36,"",PRODUCT(Cum_Rets!G73:G108)^(1/3)-1)</f>
        <v/>
      </c>
      <c r="H73" s="81" t="str">
        <f>IF(COUNT(Cum_Rets!H73:H108)&lt;36,"",PRODUCT(Cum_Rets!H73:H108)^(1/3)-1)</f>
        <v/>
      </c>
      <c r="I73" s="81" t="str">
        <f>IF(COUNT(Cum_Rets!I73:I108)&lt;36,"",PRODUCT(Cum_Rets!I73:I108)^(1/3)-1)</f>
        <v/>
      </c>
      <c r="J73" s="81">
        <f>IF(COUNT(Cum_Rets!J73:J108)&lt;36,"",PRODUCT(Cum_Rets!J73:J108)^(1/3)-1)</f>
        <v>0.10625012548026813</v>
      </c>
      <c r="K73" s="81">
        <f>IF(COUNT(Cum_Rets!K73:K108)&lt;36,"",PRODUCT(Cum_Rets!K73:K108)^(1/3)-1)</f>
        <v>6.8795638680935856E-2</v>
      </c>
      <c r="L73" s="81">
        <f>IF(COUNT(Cum_Rets!L73:L108)&lt;36,"",PRODUCT(Cum_Rets!L73:L108)^(1/3)-1)</f>
        <v>0.14939981322606255</v>
      </c>
      <c r="M73" s="81" t="str">
        <f>IF(COUNT(Cum_Rets!M73:M108)&lt;36,"",PRODUCT(Cum_Rets!M73:M108)^(1/3)-1)</f>
        <v/>
      </c>
      <c r="N73" s="81">
        <f>IF(COUNT(Cum_Rets!N73:N108)&lt;36,"",PRODUCT(Cum_Rets!N73:N108)^(1/3)-1)</f>
        <v>0.14797241958798213</v>
      </c>
      <c r="O73" s="81" t="str">
        <f>IF(COUNT(Cum_Rets!O73:O108)&lt;36,"",PRODUCT(Cum_Rets!O73:O108)^(1/3)-1)</f>
        <v/>
      </c>
      <c r="P73" s="81" t="str">
        <f>IF(COUNT(Cum_Rets!P73:P108)&lt;36,"",PRODUCT(Cum_Rets!P73:P108)^(1/3)-1)</f>
        <v/>
      </c>
      <c r="Q73" s="81" t="str">
        <f>IF(COUNT(Cum_Rets!Q73:Q108)&lt;36,"",PRODUCT(Cum_Rets!Q73:Q108)^(1/3)-1)</f>
        <v/>
      </c>
      <c r="R73" s="81">
        <f>IF(COUNT(Cum_Rets!R73:R108)&lt;36,"",PRODUCT(Cum_Rets!R73:R108)^(1/3)-1)</f>
        <v>7.6879933393302347E-2</v>
      </c>
      <c r="S73" s="81">
        <f>IF(COUNT(Cum_Rets!S73:S108)&lt;36,"",PRODUCT(Cum_Rets!S73:S108)^(1/3)-1)</f>
        <v>0.11207939002445411</v>
      </c>
      <c r="T73" s="88">
        <f t="shared" si="5"/>
        <v>0.14882885577083038</v>
      </c>
      <c r="U73" s="88">
        <f t="shared" si="6"/>
        <v>0.14797241958798213</v>
      </c>
      <c r="V73" s="88">
        <f t="shared" si="7"/>
        <v>0.10625012548026813</v>
      </c>
      <c r="W73" s="88">
        <f t="shared" si="8"/>
        <v>7.6879933393302347E-2</v>
      </c>
      <c r="X73" s="88">
        <f t="shared" si="9"/>
        <v>7.2029356565882455E-2</v>
      </c>
    </row>
    <row r="74" spans="1:24" x14ac:dyDescent="0.25">
      <c r="A74" s="79">
        <v>39844</v>
      </c>
      <c r="B74" s="81" t="str">
        <f>IF(COUNT(Cum_Rets!B74:B109)&lt;36,"",PRODUCT(Cum_Rets!B74:B109)^(1/3)-1)</f>
        <v/>
      </c>
      <c r="C74" s="81" t="str">
        <f>IF(COUNT(Cum_Rets!C74:C109)&lt;36,"",PRODUCT(Cum_Rets!C74:C109)^(1/3)-1)</f>
        <v/>
      </c>
      <c r="D74" s="81" t="str">
        <f>IF(COUNT(Cum_Rets!D74:D109)&lt;36,"",PRODUCT(Cum_Rets!D74:D109)^(1/3)-1)</f>
        <v/>
      </c>
      <c r="E74" s="81" t="str">
        <f>IF(COUNT(Cum_Rets!E74:E109)&lt;36,"",PRODUCT(Cum_Rets!E74:E109)^(1/3)-1)</f>
        <v/>
      </c>
      <c r="F74" s="81" t="str">
        <f>IF(COUNT(Cum_Rets!F74:F109)&lt;36,"",PRODUCT(Cum_Rets!F74:F109)^(1/3)-1)</f>
        <v/>
      </c>
      <c r="G74" s="81" t="str">
        <f>IF(COUNT(Cum_Rets!G74:G109)&lt;36,"",PRODUCT(Cum_Rets!G74:G109)^(1/3)-1)</f>
        <v/>
      </c>
      <c r="H74" s="81" t="str">
        <f>IF(COUNT(Cum_Rets!H74:H109)&lt;36,"",PRODUCT(Cum_Rets!H74:H109)^(1/3)-1)</f>
        <v/>
      </c>
      <c r="I74" s="81" t="str">
        <f>IF(COUNT(Cum_Rets!I74:I109)&lt;36,"",PRODUCT(Cum_Rets!I74:I109)^(1/3)-1)</f>
        <v/>
      </c>
      <c r="J74" s="81">
        <f>IF(COUNT(Cum_Rets!J74:J109)&lt;36,"",PRODUCT(Cum_Rets!J74:J109)^(1/3)-1)</f>
        <v>9.598641941705055E-2</v>
      </c>
      <c r="K74" s="81">
        <f>IF(COUNT(Cum_Rets!K74:K109)&lt;36,"",PRODUCT(Cum_Rets!K74:K109)^(1/3)-1)</f>
        <v>5.0806874077849118E-2</v>
      </c>
      <c r="L74" s="81">
        <f>IF(COUNT(Cum_Rets!L74:L109)&lt;36,"",PRODUCT(Cum_Rets!L74:L109)^(1/3)-1)</f>
        <v>0.13310506912157982</v>
      </c>
      <c r="M74" s="81" t="str">
        <f>IF(COUNT(Cum_Rets!M74:M109)&lt;36,"",PRODUCT(Cum_Rets!M74:M109)^(1/3)-1)</f>
        <v/>
      </c>
      <c r="N74" s="81">
        <f>IF(COUNT(Cum_Rets!N74:N109)&lt;36,"",PRODUCT(Cum_Rets!N74:N109)^(1/3)-1)</f>
        <v>0.1368619951611354</v>
      </c>
      <c r="O74" s="81" t="str">
        <f>IF(COUNT(Cum_Rets!O74:O109)&lt;36,"",PRODUCT(Cum_Rets!O74:O109)^(1/3)-1)</f>
        <v/>
      </c>
      <c r="P74" s="81" t="str">
        <f>IF(COUNT(Cum_Rets!P74:P109)&lt;36,"",PRODUCT(Cum_Rets!P74:P109)^(1/3)-1)</f>
        <v/>
      </c>
      <c r="Q74" s="81" t="str">
        <f>IF(COUNT(Cum_Rets!Q74:Q109)&lt;36,"",PRODUCT(Cum_Rets!Q74:Q109)^(1/3)-1)</f>
        <v/>
      </c>
      <c r="R74" s="81">
        <f>IF(COUNT(Cum_Rets!R74:R109)&lt;36,"",PRODUCT(Cum_Rets!R74:R109)^(1/3)-1)</f>
        <v>6.3188597397836554E-2</v>
      </c>
      <c r="S74" s="81">
        <f>IF(COUNT(Cum_Rets!S74:S109)&lt;36,"",PRODUCT(Cum_Rets!S74:S109)^(1/3)-1)</f>
        <v>8.9216455591862864E-2</v>
      </c>
      <c r="T74" s="88">
        <f t="shared" si="5"/>
        <v>0.13535922474531317</v>
      </c>
      <c r="U74" s="88">
        <f t="shared" si="6"/>
        <v>0.13310506912157982</v>
      </c>
      <c r="V74" s="88">
        <f t="shared" si="7"/>
        <v>9.598641941705055E-2</v>
      </c>
      <c r="W74" s="88">
        <f t="shared" si="8"/>
        <v>6.3188597397836554E-2</v>
      </c>
      <c r="X74" s="88">
        <f t="shared" si="9"/>
        <v>5.5759563405844093E-2</v>
      </c>
    </row>
    <row r="75" spans="1:24" x14ac:dyDescent="0.25">
      <c r="A75" s="79">
        <v>39872</v>
      </c>
      <c r="B75" s="81" t="str">
        <f>IF(COUNT(Cum_Rets!B75:B110)&lt;36,"",PRODUCT(Cum_Rets!B75:B110)^(1/3)-1)</f>
        <v/>
      </c>
      <c r="C75" s="81" t="str">
        <f>IF(COUNT(Cum_Rets!C75:C110)&lt;36,"",PRODUCT(Cum_Rets!C75:C110)^(1/3)-1)</f>
        <v/>
      </c>
      <c r="D75" s="81" t="str">
        <f>IF(COUNT(Cum_Rets!D75:D110)&lt;36,"",PRODUCT(Cum_Rets!D75:D110)^(1/3)-1)</f>
        <v/>
      </c>
      <c r="E75" s="81" t="str">
        <f>IF(COUNT(Cum_Rets!E75:E110)&lt;36,"",PRODUCT(Cum_Rets!E75:E110)^(1/3)-1)</f>
        <v/>
      </c>
      <c r="F75" s="81" t="str">
        <f>IF(COUNT(Cum_Rets!F75:F110)&lt;36,"",PRODUCT(Cum_Rets!F75:F110)^(1/3)-1)</f>
        <v/>
      </c>
      <c r="G75" s="81" t="str">
        <f>IF(COUNT(Cum_Rets!G75:G110)&lt;36,"",PRODUCT(Cum_Rets!G75:G110)^(1/3)-1)</f>
        <v/>
      </c>
      <c r="H75" s="81" t="str">
        <f>IF(COUNT(Cum_Rets!H75:H110)&lt;36,"",PRODUCT(Cum_Rets!H75:H110)^(1/3)-1)</f>
        <v/>
      </c>
      <c r="I75" s="81" t="str">
        <f>IF(COUNT(Cum_Rets!I75:I110)&lt;36,"",PRODUCT(Cum_Rets!I75:I110)^(1/3)-1)</f>
        <v/>
      </c>
      <c r="J75" s="81">
        <f>IF(COUNT(Cum_Rets!J75:J110)&lt;36,"",PRODUCT(Cum_Rets!J75:J110)^(1/3)-1)</f>
        <v>5.4649033786973611E-2</v>
      </c>
      <c r="K75" s="81">
        <f>IF(COUNT(Cum_Rets!K75:K110)&lt;36,"",PRODUCT(Cum_Rets!K75:K110)^(1/3)-1)</f>
        <v>1.6063674688403307E-2</v>
      </c>
      <c r="L75" s="81">
        <f>IF(COUNT(Cum_Rets!L75:L110)&lt;36,"",PRODUCT(Cum_Rets!L75:L110)^(1/3)-1)</f>
        <v>8.9449421083170222E-2</v>
      </c>
      <c r="M75" s="81" t="str">
        <f>IF(COUNT(Cum_Rets!M75:M110)&lt;36,"",PRODUCT(Cum_Rets!M75:M110)^(1/3)-1)</f>
        <v/>
      </c>
      <c r="N75" s="81">
        <f>IF(COUNT(Cum_Rets!N75:N110)&lt;36,"",PRODUCT(Cum_Rets!N75:N110)^(1/3)-1)</f>
        <v>9.364749849839793E-2</v>
      </c>
      <c r="O75" s="81" t="str">
        <f>IF(COUNT(Cum_Rets!O75:O110)&lt;36,"",PRODUCT(Cum_Rets!O75:O110)^(1/3)-1)</f>
        <v/>
      </c>
      <c r="P75" s="81" t="str">
        <f>IF(COUNT(Cum_Rets!P75:P110)&lt;36,"",PRODUCT(Cum_Rets!P75:P110)^(1/3)-1)</f>
        <v/>
      </c>
      <c r="Q75" s="81" t="str">
        <f>IF(COUNT(Cum_Rets!Q75:Q110)&lt;36,"",PRODUCT(Cum_Rets!Q75:Q110)^(1/3)-1)</f>
        <v/>
      </c>
      <c r="R75" s="81">
        <f>IF(COUNT(Cum_Rets!R75:R110)&lt;36,"",PRODUCT(Cum_Rets!R75:R110)^(1/3)-1)</f>
        <v>2.4549693849819754E-2</v>
      </c>
      <c r="S75" s="81">
        <f>IF(COUNT(Cum_Rets!S75:S110)&lt;36,"",PRODUCT(Cum_Rets!S75:S110)^(1/3)-1)</f>
        <v>4.2405405924461181E-2</v>
      </c>
      <c r="T75" s="88">
        <f t="shared" si="5"/>
        <v>9.1968267532306844E-2</v>
      </c>
      <c r="U75" s="88">
        <f t="shared" si="6"/>
        <v>8.9449421083170222E-2</v>
      </c>
      <c r="V75" s="88">
        <f t="shared" si="7"/>
        <v>5.4649033786973611E-2</v>
      </c>
      <c r="W75" s="88">
        <f t="shared" si="8"/>
        <v>2.4549693849819754E-2</v>
      </c>
      <c r="X75" s="88">
        <f t="shared" si="9"/>
        <v>1.9458082352969884E-2</v>
      </c>
    </row>
    <row r="76" spans="1:24" x14ac:dyDescent="0.25">
      <c r="A76" s="79">
        <v>39903</v>
      </c>
      <c r="B76" s="81" t="str">
        <f>IF(COUNT(Cum_Rets!B76:B111)&lt;36,"",PRODUCT(Cum_Rets!B76:B111)^(1/3)-1)</f>
        <v/>
      </c>
      <c r="C76" s="81" t="str">
        <f>IF(COUNT(Cum_Rets!C76:C111)&lt;36,"",PRODUCT(Cum_Rets!C76:C111)^(1/3)-1)</f>
        <v/>
      </c>
      <c r="D76" s="81" t="str">
        <f>IF(COUNT(Cum_Rets!D76:D111)&lt;36,"",PRODUCT(Cum_Rets!D76:D111)^(1/3)-1)</f>
        <v/>
      </c>
      <c r="E76" s="81" t="str">
        <f>IF(COUNT(Cum_Rets!E76:E111)&lt;36,"",PRODUCT(Cum_Rets!E76:E111)^(1/3)-1)</f>
        <v/>
      </c>
      <c r="F76" s="81" t="str">
        <f>IF(COUNT(Cum_Rets!F76:F111)&lt;36,"",PRODUCT(Cum_Rets!F76:F111)^(1/3)-1)</f>
        <v/>
      </c>
      <c r="G76" s="81" t="str">
        <f>IF(COUNT(Cum_Rets!G76:G111)&lt;36,"",PRODUCT(Cum_Rets!G76:G111)^(1/3)-1)</f>
        <v/>
      </c>
      <c r="H76" s="81" t="str">
        <f>IF(COUNT(Cum_Rets!H76:H111)&lt;36,"",PRODUCT(Cum_Rets!H76:H111)^(1/3)-1)</f>
        <v/>
      </c>
      <c r="I76" s="81" t="str">
        <f>IF(COUNT(Cum_Rets!I76:I111)&lt;36,"",PRODUCT(Cum_Rets!I76:I111)^(1/3)-1)</f>
        <v/>
      </c>
      <c r="J76" s="81">
        <f>IF(COUNT(Cum_Rets!J76:J111)&lt;36,"",PRODUCT(Cum_Rets!J76:J111)^(1/3)-1)</f>
        <v>2.7397071961441144E-2</v>
      </c>
      <c r="K76" s="81">
        <f>IF(COUNT(Cum_Rets!K76:K111)&lt;36,"",PRODUCT(Cum_Rets!K76:K111)^(1/3)-1)</f>
        <v>-9.7611007043292286E-3</v>
      </c>
      <c r="L76" s="81">
        <f>IF(COUNT(Cum_Rets!L76:L111)&lt;36,"",PRODUCT(Cum_Rets!L76:L111)^(1/3)-1)</f>
        <v>6.8767404413599076E-2</v>
      </c>
      <c r="M76" s="81" t="str">
        <f>IF(COUNT(Cum_Rets!M76:M111)&lt;36,"",PRODUCT(Cum_Rets!M76:M111)^(1/3)-1)</f>
        <v/>
      </c>
      <c r="N76" s="81">
        <f>IF(COUNT(Cum_Rets!N76:N111)&lt;36,"",PRODUCT(Cum_Rets!N76:N111)^(1/3)-1)</f>
        <v>7.1954564456557568E-2</v>
      </c>
      <c r="O76" s="81" t="str">
        <f>IF(COUNT(Cum_Rets!O76:O111)&lt;36,"",PRODUCT(Cum_Rets!O76:O111)^(1/3)-1)</f>
        <v/>
      </c>
      <c r="P76" s="81" t="str">
        <f>IF(COUNT(Cum_Rets!P76:P111)&lt;36,"",PRODUCT(Cum_Rets!P76:P111)^(1/3)-1)</f>
        <v/>
      </c>
      <c r="Q76" s="81" t="str">
        <f>IF(COUNT(Cum_Rets!Q76:Q111)&lt;36,"",PRODUCT(Cum_Rets!Q76:Q111)^(1/3)-1)</f>
        <v/>
      </c>
      <c r="R76" s="81">
        <f>IF(COUNT(Cum_Rets!R76:R111)&lt;36,"",PRODUCT(Cum_Rets!R76:R111)^(1/3)-1)</f>
        <v>-3.3783588129144837E-3</v>
      </c>
      <c r="S76" s="81">
        <f>IF(COUNT(Cum_Rets!S76:S111)&lt;36,"",PRODUCT(Cum_Rets!S76:S111)^(1/3)-1)</f>
        <v>1.7956661399467722E-2</v>
      </c>
      <c r="T76" s="88">
        <f t="shared" si="5"/>
        <v>7.0679700439374174E-2</v>
      </c>
      <c r="U76" s="88">
        <f t="shared" si="6"/>
        <v>6.8767404413599076E-2</v>
      </c>
      <c r="V76" s="88">
        <f t="shared" si="7"/>
        <v>2.7397071961441144E-2</v>
      </c>
      <c r="W76" s="88">
        <f t="shared" si="8"/>
        <v>-3.3783588129144837E-3</v>
      </c>
      <c r="X76" s="88">
        <f t="shared" si="9"/>
        <v>-7.2080039477633306E-3</v>
      </c>
    </row>
    <row r="77" spans="1:24" x14ac:dyDescent="0.25">
      <c r="A77" s="79">
        <v>39933</v>
      </c>
      <c r="B77" s="81" t="str">
        <f>IF(COUNT(Cum_Rets!B77:B112)&lt;36,"",PRODUCT(Cum_Rets!B77:B112)^(1/3)-1)</f>
        <v/>
      </c>
      <c r="C77" s="81" t="str">
        <f>IF(COUNT(Cum_Rets!C77:C112)&lt;36,"",PRODUCT(Cum_Rets!C77:C112)^(1/3)-1)</f>
        <v/>
      </c>
      <c r="D77" s="81" t="str">
        <f>IF(COUNT(Cum_Rets!D77:D112)&lt;36,"",PRODUCT(Cum_Rets!D77:D112)^(1/3)-1)</f>
        <v/>
      </c>
      <c r="E77" s="81" t="str">
        <f>IF(COUNT(Cum_Rets!E77:E112)&lt;36,"",PRODUCT(Cum_Rets!E77:E112)^(1/3)-1)</f>
        <v/>
      </c>
      <c r="F77" s="81" t="str">
        <f>IF(COUNT(Cum_Rets!F77:F112)&lt;36,"",PRODUCT(Cum_Rets!F77:F112)^(1/3)-1)</f>
        <v/>
      </c>
      <c r="G77" s="81" t="str">
        <f>IF(COUNT(Cum_Rets!G77:G112)&lt;36,"",PRODUCT(Cum_Rets!G77:G112)^(1/3)-1)</f>
        <v/>
      </c>
      <c r="H77" s="81" t="str">
        <f>IF(COUNT(Cum_Rets!H77:H112)&lt;36,"",PRODUCT(Cum_Rets!H77:H112)^(1/3)-1)</f>
        <v/>
      </c>
      <c r="I77" s="81" t="str">
        <f>IF(COUNT(Cum_Rets!I77:I112)&lt;36,"",PRODUCT(Cum_Rets!I77:I112)^(1/3)-1)</f>
        <v/>
      </c>
      <c r="J77" s="81">
        <f>IF(COUNT(Cum_Rets!J77:J112)&lt;36,"",PRODUCT(Cum_Rets!J77:J112)^(1/3)-1)</f>
        <v>3.1796211767136873E-2</v>
      </c>
      <c r="K77" s="81">
        <f>IF(COUNT(Cum_Rets!K77:K112)&lt;36,"",PRODUCT(Cum_Rets!K77:K112)^(1/3)-1)</f>
        <v>-1.321297554869616E-2</v>
      </c>
      <c r="L77" s="81">
        <f>IF(COUNT(Cum_Rets!L77:L112)&lt;36,"",PRODUCT(Cum_Rets!L77:L112)^(1/3)-1)</f>
        <v>8.2208359124322117E-2</v>
      </c>
      <c r="M77" s="81" t="str">
        <f>IF(COUNT(Cum_Rets!M77:M112)&lt;36,"",PRODUCT(Cum_Rets!M77:M112)^(1/3)-1)</f>
        <v/>
      </c>
      <c r="N77" s="81">
        <f>IF(COUNT(Cum_Rets!N77:N112)&lt;36,"",PRODUCT(Cum_Rets!N77:N112)^(1/3)-1)</f>
        <v>7.964952678627002E-2</v>
      </c>
      <c r="O77" s="81" t="str">
        <f>IF(COUNT(Cum_Rets!O77:O112)&lt;36,"",PRODUCT(Cum_Rets!O77:O112)^(1/3)-1)</f>
        <v/>
      </c>
      <c r="P77" s="81" t="str">
        <f>IF(COUNT(Cum_Rets!P77:P112)&lt;36,"",PRODUCT(Cum_Rets!P77:P112)^(1/3)-1)</f>
        <v/>
      </c>
      <c r="Q77" s="81" t="str">
        <f>IF(COUNT(Cum_Rets!Q77:Q112)&lt;36,"",PRODUCT(Cum_Rets!Q77:Q112)^(1/3)-1)</f>
        <v/>
      </c>
      <c r="R77" s="81">
        <f>IF(COUNT(Cum_Rets!R77:R112)&lt;36,"",PRODUCT(Cum_Rets!R77:R112)^(1/3)-1)</f>
        <v>4.4623266404952844E-4</v>
      </c>
      <c r="S77" s="81">
        <f>IF(COUNT(Cum_Rets!S77:S112)&lt;36,"",PRODUCT(Cum_Rets!S77:S112)^(1/3)-1)</f>
        <v>3.0139525058955341E-2</v>
      </c>
      <c r="T77" s="88">
        <f t="shared" si="5"/>
        <v>8.1184826189101278E-2</v>
      </c>
      <c r="U77" s="88">
        <f t="shared" si="6"/>
        <v>7.964952678627002E-2</v>
      </c>
      <c r="V77" s="88">
        <f t="shared" si="7"/>
        <v>3.1796211767136873E-2</v>
      </c>
      <c r="W77" s="88">
        <f t="shared" si="8"/>
        <v>4.4623266404952844E-4</v>
      </c>
      <c r="X77" s="88">
        <f t="shared" si="9"/>
        <v>-7.7492922635978853E-3</v>
      </c>
    </row>
    <row r="78" spans="1:24" x14ac:dyDescent="0.25">
      <c r="A78" s="79">
        <v>39964</v>
      </c>
      <c r="B78" s="81" t="str">
        <f>IF(COUNT(Cum_Rets!B78:B113)&lt;36,"",PRODUCT(Cum_Rets!B78:B113)^(1/3)-1)</f>
        <v/>
      </c>
      <c r="C78" s="81" t="str">
        <f>IF(COUNT(Cum_Rets!C78:C113)&lt;36,"",PRODUCT(Cum_Rets!C78:C113)^(1/3)-1)</f>
        <v/>
      </c>
      <c r="D78" s="81" t="str">
        <f>IF(COUNT(Cum_Rets!D78:D113)&lt;36,"",PRODUCT(Cum_Rets!D78:D113)^(1/3)-1)</f>
        <v/>
      </c>
      <c r="E78" s="81" t="str">
        <f>IF(COUNT(Cum_Rets!E78:E113)&lt;36,"",PRODUCT(Cum_Rets!E78:E113)^(1/3)-1)</f>
        <v/>
      </c>
      <c r="F78" s="81" t="str">
        <f>IF(COUNT(Cum_Rets!F78:F113)&lt;36,"",PRODUCT(Cum_Rets!F78:F113)^(1/3)-1)</f>
        <v/>
      </c>
      <c r="G78" s="81" t="str">
        <f>IF(COUNT(Cum_Rets!G78:G113)&lt;36,"",PRODUCT(Cum_Rets!G78:G113)^(1/3)-1)</f>
        <v/>
      </c>
      <c r="H78" s="81" t="str">
        <f>IF(COUNT(Cum_Rets!H78:H113)&lt;36,"",PRODUCT(Cum_Rets!H78:H113)^(1/3)-1)</f>
        <v/>
      </c>
      <c r="I78" s="81" t="str">
        <f>IF(COUNT(Cum_Rets!I78:I113)&lt;36,"",PRODUCT(Cum_Rets!I78:I113)^(1/3)-1)</f>
        <v/>
      </c>
      <c r="J78" s="81">
        <f>IF(COUNT(Cum_Rets!J78:J113)&lt;36,"",PRODUCT(Cum_Rets!J78:J113)^(1/3)-1)</f>
        <v>2.7412613496138993E-2</v>
      </c>
      <c r="K78" s="81">
        <f>IF(COUNT(Cum_Rets!K78:K113)&lt;36,"",PRODUCT(Cum_Rets!K78:K113)^(1/3)-1)</f>
        <v>-1.7540641863321826E-2</v>
      </c>
      <c r="L78" s="81">
        <f>IF(COUNT(Cum_Rets!L78:L113)&lt;36,"",PRODUCT(Cum_Rets!L78:L113)^(1/3)-1)</f>
        <v>7.5459290575943694E-2</v>
      </c>
      <c r="M78" s="81" t="str">
        <f>IF(COUNT(Cum_Rets!M78:M113)&lt;36,"",PRODUCT(Cum_Rets!M78:M113)^(1/3)-1)</f>
        <v/>
      </c>
      <c r="N78" s="81">
        <f>IF(COUNT(Cum_Rets!N78:N113)&lt;36,"",PRODUCT(Cum_Rets!N78:N113)^(1/3)-1)</f>
        <v>8.6247319376991927E-2</v>
      </c>
      <c r="O78" s="81" t="str">
        <f>IF(COUNT(Cum_Rets!O78:O113)&lt;36,"",PRODUCT(Cum_Rets!O78:O113)^(1/3)-1)</f>
        <v/>
      </c>
      <c r="P78" s="81" t="str">
        <f>IF(COUNT(Cum_Rets!P78:P113)&lt;36,"",PRODUCT(Cum_Rets!P78:P113)^(1/3)-1)</f>
        <v/>
      </c>
      <c r="Q78" s="81" t="str">
        <f>IF(COUNT(Cum_Rets!Q78:Q113)&lt;36,"",PRODUCT(Cum_Rets!Q78:Q113)^(1/3)-1)</f>
        <v/>
      </c>
      <c r="R78" s="81">
        <f>IF(COUNT(Cum_Rets!R78:R113)&lt;36,"",PRODUCT(Cum_Rets!R78:R113)^(1/3)-1)</f>
        <v>5.3194020119562424E-4</v>
      </c>
      <c r="S78" s="81">
        <f>IF(COUNT(Cum_Rets!S78:S113)&lt;36,"",PRODUCT(Cum_Rets!S78:S113)^(1/3)-1)</f>
        <v>2.1339112264251003E-2</v>
      </c>
      <c r="T78" s="88">
        <f t="shared" si="5"/>
        <v>8.1932107856572622E-2</v>
      </c>
      <c r="U78" s="88">
        <f t="shared" si="6"/>
        <v>7.5459290575943694E-2</v>
      </c>
      <c r="V78" s="88">
        <f t="shared" si="7"/>
        <v>2.7412613496138993E-2</v>
      </c>
      <c r="W78" s="88">
        <f t="shared" si="8"/>
        <v>5.3194020119562424E-4</v>
      </c>
      <c r="X78" s="88">
        <f t="shared" si="9"/>
        <v>-1.0311609037514848E-2</v>
      </c>
    </row>
    <row r="79" spans="1:24" x14ac:dyDescent="0.25">
      <c r="A79" s="79">
        <v>39994</v>
      </c>
      <c r="B79" s="81" t="str">
        <f>IF(COUNT(Cum_Rets!B79:B114)&lt;36,"",PRODUCT(Cum_Rets!B79:B114)^(1/3)-1)</f>
        <v/>
      </c>
      <c r="C79" s="81" t="str">
        <f>IF(COUNT(Cum_Rets!C79:C114)&lt;36,"",PRODUCT(Cum_Rets!C79:C114)^(1/3)-1)</f>
        <v/>
      </c>
      <c r="D79" s="81" t="str">
        <f>IF(COUNT(Cum_Rets!D79:D114)&lt;36,"",PRODUCT(Cum_Rets!D79:D114)^(1/3)-1)</f>
        <v/>
      </c>
      <c r="E79" s="81" t="str">
        <f>IF(COUNT(Cum_Rets!E79:E114)&lt;36,"",PRODUCT(Cum_Rets!E79:E114)^(1/3)-1)</f>
        <v/>
      </c>
      <c r="F79" s="81" t="str">
        <f>IF(COUNT(Cum_Rets!F79:F114)&lt;36,"",PRODUCT(Cum_Rets!F79:F114)^(1/3)-1)</f>
        <v/>
      </c>
      <c r="G79" s="81" t="str">
        <f>IF(COUNT(Cum_Rets!G79:G114)&lt;36,"",PRODUCT(Cum_Rets!G79:G114)^(1/3)-1)</f>
        <v/>
      </c>
      <c r="H79" s="81" t="str">
        <f>IF(COUNT(Cum_Rets!H79:H114)&lt;36,"",PRODUCT(Cum_Rets!H79:H114)^(1/3)-1)</f>
        <v/>
      </c>
      <c r="I79" s="81" t="str">
        <f>IF(COUNT(Cum_Rets!I79:I114)&lt;36,"",PRODUCT(Cum_Rets!I79:I114)^(1/3)-1)</f>
        <v/>
      </c>
      <c r="J79" s="81">
        <f>IF(COUNT(Cum_Rets!J79:J114)&lt;36,"",PRODUCT(Cum_Rets!J79:J114)^(1/3)-1)</f>
        <v>6.285812833600013E-2</v>
      </c>
      <c r="K79" s="81">
        <f>IF(COUNT(Cum_Rets!K79:K114)&lt;36,"",PRODUCT(Cum_Rets!K79:K114)^(1/3)-1)</f>
        <v>1.0482400654423962E-2</v>
      </c>
      <c r="L79" s="81">
        <f>IF(COUNT(Cum_Rets!L79:L114)&lt;36,"",PRODUCT(Cum_Rets!L79:L114)^(1/3)-1)</f>
        <v>0.1241151651811172</v>
      </c>
      <c r="M79" s="81" t="str">
        <f>IF(COUNT(Cum_Rets!M79:M114)&lt;36,"",PRODUCT(Cum_Rets!M79:M114)^(1/3)-1)</f>
        <v/>
      </c>
      <c r="N79" s="81">
        <f>IF(COUNT(Cum_Rets!N79:N114)&lt;36,"",PRODUCT(Cum_Rets!N79:N114)^(1/3)-1)</f>
        <v>0.1174673644836588</v>
      </c>
      <c r="O79" s="81" t="str">
        <f>IF(COUNT(Cum_Rets!O79:O114)&lt;36,"",PRODUCT(Cum_Rets!O79:O114)^(1/3)-1)</f>
        <v/>
      </c>
      <c r="P79" s="81" t="str">
        <f>IF(COUNT(Cum_Rets!P79:P114)&lt;36,"",PRODUCT(Cum_Rets!P79:P114)^(1/3)-1)</f>
        <v/>
      </c>
      <c r="Q79" s="81" t="str">
        <f>IF(COUNT(Cum_Rets!Q79:Q114)&lt;36,"",PRODUCT(Cum_Rets!Q79:Q114)^(1/3)-1)</f>
        <v/>
      </c>
      <c r="R79" s="81">
        <f>IF(COUNT(Cum_Rets!R79:R114)&lt;36,"",PRODUCT(Cum_Rets!R79:R114)^(1/3)-1)</f>
        <v>3.5293578175136453E-2</v>
      </c>
      <c r="S79" s="81">
        <f>IF(COUNT(Cum_Rets!S79:S114)&lt;36,"",PRODUCT(Cum_Rets!S79:S114)^(1/3)-1)</f>
        <v>6.4929588208756606E-2</v>
      </c>
      <c r="T79" s="88">
        <f t="shared" si="5"/>
        <v>0.12145604490213384</v>
      </c>
      <c r="U79" s="88">
        <f t="shared" si="6"/>
        <v>0.1174673644836588</v>
      </c>
      <c r="V79" s="88">
        <f t="shared" si="7"/>
        <v>6.285812833600013E-2</v>
      </c>
      <c r="W79" s="88">
        <f t="shared" si="8"/>
        <v>3.5293578175136453E-2</v>
      </c>
      <c r="X79" s="88">
        <f t="shared" si="9"/>
        <v>2.0406871662708957E-2</v>
      </c>
    </row>
    <row r="80" spans="1:24" x14ac:dyDescent="0.25">
      <c r="A80" s="79">
        <v>40025</v>
      </c>
      <c r="B80" s="81" t="str">
        <f>IF(COUNT(Cum_Rets!B80:B115)&lt;36,"",PRODUCT(Cum_Rets!B80:B115)^(1/3)-1)</f>
        <v/>
      </c>
      <c r="C80" s="81" t="str">
        <f>IF(COUNT(Cum_Rets!C80:C115)&lt;36,"",PRODUCT(Cum_Rets!C80:C115)^(1/3)-1)</f>
        <v/>
      </c>
      <c r="D80" s="81" t="str">
        <f>IF(COUNT(Cum_Rets!D80:D115)&lt;36,"",PRODUCT(Cum_Rets!D80:D115)^(1/3)-1)</f>
        <v/>
      </c>
      <c r="E80" s="81" t="str">
        <f>IF(COUNT(Cum_Rets!E80:E115)&lt;36,"",PRODUCT(Cum_Rets!E80:E115)^(1/3)-1)</f>
        <v/>
      </c>
      <c r="F80" s="81" t="str">
        <f>IF(COUNT(Cum_Rets!F80:F115)&lt;36,"",PRODUCT(Cum_Rets!F80:F115)^(1/3)-1)</f>
        <v/>
      </c>
      <c r="G80" s="81" t="str">
        <f>IF(COUNT(Cum_Rets!G80:G115)&lt;36,"",PRODUCT(Cum_Rets!G80:G115)^(1/3)-1)</f>
        <v/>
      </c>
      <c r="H80" s="81" t="str">
        <f>IF(COUNT(Cum_Rets!H80:H115)&lt;36,"",PRODUCT(Cum_Rets!H80:H115)^(1/3)-1)</f>
        <v/>
      </c>
      <c r="I80" s="81" t="str">
        <f>IF(COUNT(Cum_Rets!I80:I115)&lt;36,"",PRODUCT(Cum_Rets!I80:I115)^(1/3)-1)</f>
        <v/>
      </c>
      <c r="J80" s="81">
        <f>IF(COUNT(Cum_Rets!J80:J115)&lt;36,"",PRODUCT(Cum_Rets!J80:J115)^(1/3)-1)</f>
        <v>5.3311643658587426E-2</v>
      </c>
      <c r="K80" s="81">
        <f>IF(COUNT(Cum_Rets!K80:K115)&lt;36,"",PRODUCT(Cum_Rets!K80:K115)^(1/3)-1)</f>
        <v>1.5355390084752285E-2</v>
      </c>
      <c r="L80" s="81">
        <f>IF(COUNT(Cum_Rets!L80:L115)&lt;36,"",PRODUCT(Cum_Rets!L80:L115)^(1/3)-1)</f>
        <v>8.2190914185601649E-2</v>
      </c>
      <c r="M80" s="81" t="str">
        <f>IF(COUNT(Cum_Rets!M80:M115)&lt;36,"",PRODUCT(Cum_Rets!M80:M115)^(1/3)-1)</f>
        <v/>
      </c>
      <c r="N80" s="81">
        <f>IF(COUNT(Cum_Rets!N80:N115)&lt;36,"",PRODUCT(Cum_Rets!N80:N115)^(1/3)-1)</f>
        <v>0.11109985250451082</v>
      </c>
      <c r="O80" s="81" t="str">
        <f>IF(COUNT(Cum_Rets!O80:O115)&lt;36,"",PRODUCT(Cum_Rets!O80:O115)^(1/3)-1)</f>
        <v/>
      </c>
      <c r="P80" s="81" t="str">
        <f>IF(COUNT(Cum_Rets!P80:P115)&lt;36,"",PRODUCT(Cum_Rets!P80:P115)^(1/3)-1)</f>
        <v/>
      </c>
      <c r="Q80" s="81" t="str">
        <f>IF(COUNT(Cum_Rets!Q80:Q115)&lt;36,"",PRODUCT(Cum_Rets!Q80:Q115)^(1/3)-1)</f>
        <v/>
      </c>
      <c r="R80" s="81">
        <f>IF(COUNT(Cum_Rets!R80:R115)&lt;36,"",PRODUCT(Cum_Rets!R80:R115)^(1/3)-1)</f>
        <v>3.4067707139944226E-2</v>
      </c>
      <c r="S80" s="81">
        <f>IF(COUNT(Cum_Rets!S80:S115)&lt;36,"",PRODUCT(Cum_Rets!S80:S115)^(1/3)-1)</f>
        <v>4.2385010592496775E-2</v>
      </c>
      <c r="T80" s="88">
        <f t="shared" si="5"/>
        <v>9.9536277176947144E-2</v>
      </c>
      <c r="U80" s="88">
        <f t="shared" si="6"/>
        <v>8.2190914185601649E-2</v>
      </c>
      <c r="V80" s="88">
        <f t="shared" si="7"/>
        <v>5.3311643658587426E-2</v>
      </c>
      <c r="W80" s="88">
        <f t="shared" si="8"/>
        <v>3.4067707139944226E-2</v>
      </c>
      <c r="X80" s="88">
        <f t="shared" si="9"/>
        <v>2.2840316906829059E-2</v>
      </c>
    </row>
    <row r="81" spans="1:24" x14ac:dyDescent="0.25">
      <c r="A81" s="79">
        <v>40056</v>
      </c>
      <c r="B81" s="81" t="str">
        <f>IF(COUNT(Cum_Rets!B81:B116)&lt;36,"",PRODUCT(Cum_Rets!B81:B116)^(1/3)-1)</f>
        <v/>
      </c>
      <c r="C81" s="81" t="str">
        <f>IF(COUNT(Cum_Rets!C81:C116)&lt;36,"",PRODUCT(Cum_Rets!C81:C116)^(1/3)-1)</f>
        <v/>
      </c>
      <c r="D81" s="81" t="str">
        <f>IF(COUNT(Cum_Rets!D81:D116)&lt;36,"",PRODUCT(Cum_Rets!D81:D116)^(1/3)-1)</f>
        <v/>
      </c>
      <c r="E81" s="81" t="str">
        <f>IF(COUNT(Cum_Rets!E81:E116)&lt;36,"",PRODUCT(Cum_Rets!E81:E116)^(1/3)-1)</f>
        <v/>
      </c>
      <c r="F81" s="81" t="str">
        <f>IF(COUNT(Cum_Rets!F81:F116)&lt;36,"",PRODUCT(Cum_Rets!F81:F116)^(1/3)-1)</f>
        <v/>
      </c>
      <c r="G81" s="81" t="str">
        <f>IF(COUNT(Cum_Rets!G81:G116)&lt;36,"",PRODUCT(Cum_Rets!G81:G116)^(1/3)-1)</f>
        <v/>
      </c>
      <c r="H81" s="81" t="str">
        <f>IF(COUNT(Cum_Rets!H81:H116)&lt;36,"",PRODUCT(Cum_Rets!H81:H116)^(1/3)-1)</f>
        <v/>
      </c>
      <c r="I81" s="81" t="str">
        <f>IF(COUNT(Cum_Rets!I81:I116)&lt;36,"",PRODUCT(Cum_Rets!I81:I116)^(1/3)-1)</f>
        <v/>
      </c>
      <c r="J81" s="81">
        <f>IF(COUNT(Cum_Rets!J81:J116)&lt;36,"",PRODUCT(Cum_Rets!J81:J116)^(1/3)-1)</f>
        <v>8.0890348901116571E-2</v>
      </c>
      <c r="K81" s="81">
        <f>IF(COUNT(Cum_Rets!K81:K116)&lt;36,"",PRODUCT(Cum_Rets!K81:K116)^(1/3)-1)</f>
        <v>3.0714228585296599E-2</v>
      </c>
      <c r="L81" s="81">
        <f>IF(COUNT(Cum_Rets!L81:L116)&lt;36,"",PRODUCT(Cum_Rets!L81:L116)^(1/3)-1)</f>
        <v>0.12435693838312778</v>
      </c>
      <c r="M81" s="81" t="str">
        <f>IF(COUNT(Cum_Rets!M81:M116)&lt;36,"",PRODUCT(Cum_Rets!M81:M116)^(1/3)-1)</f>
        <v/>
      </c>
      <c r="N81" s="81">
        <f>IF(COUNT(Cum_Rets!N81:N116)&lt;36,"",PRODUCT(Cum_Rets!N81:N116)^(1/3)-1)</f>
        <v>0.14068518496910265</v>
      </c>
      <c r="O81" s="81" t="str">
        <f>IF(COUNT(Cum_Rets!O81:O116)&lt;36,"",PRODUCT(Cum_Rets!O81:O116)^(1/3)-1)</f>
        <v/>
      </c>
      <c r="P81" s="81" t="str">
        <f>IF(COUNT(Cum_Rets!P81:P116)&lt;36,"",PRODUCT(Cum_Rets!P81:P116)^(1/3)-1)</f>
        <v/>
      </c>
      <c r="Q81" s="81" t="str">
        <f>IF(COUNT(Cum_Rets!Q81:Q116)&lt;36,"",PRODUCT(Cum_Rets!Q81:Q116)^(1/3)-1)</f>
        <v/>
      </c>
      <c r="R81" s="81">
        <f>IF(COUNT(Cum_Rets!R81:R116)&lt;36,"",PRODUCT(Cum_Rets!R81:R116)^(1/3)-1)</f>
        <v>6.3387420932075944E-2</v>
      </c>
      <c r="S81" s="81">
        <f>IF(COUNT(Cum_Rets!S81:S116)&lt;36,"",PRODUCT(Cum_Rets!S81:S116)^(1/3)-1)</f>
        <v>8.1646474793328982E-2</v>
      </c>
      <c r="T81" s="88">
        <f t="shared" si="5"/>
        <v>0.1341538863347127</v>
      </c>
      <c r="U81" s="88">
        <f t="shared" si="6"/>
        <v>0.12435693838312778</v>
      </c>
      <c r="V81" s="88">
        <f t="shared" si="7"/>
        <v>8.0890348901116571E-2</v>
      </c>
      <c r="W81" s="88">
        <f t="shared" si="8"/>
        <v>6.3387420932075944E-2</v>
      </c>
      <c r="X81" s="88">
        <f t="shared" si="9"/>
        <v>4.3783505524008337E-2</v>
      </c>
    </row>
    <row r="82" spans="1:24" x14ac:dyDescent="0.25">
      <c r="A82" s="79">
        <v>40086</v>
      </c>
      <c r="B82" s="81" t="str">
        <f>IF(COUNT(Cum_Rets!B82:B117)&lt;36,"",PRODUCT(Cum_Rets!B82:B117)^(1/3)-1)</f>
        <v/>
      </c>
      <c r="C82" s="81" t="str">
        <f>IF(COUNT(Cum_Rets!C82:C117)&lt;36,"",PRODUCT(Cum_Rets!C82:C117)^(1/3)-1)</f>
        <v/>
      </c>
      <c r="D82" s="81" t="str">
        <f>IF(COUNT(Cum_Rets!D82:D117)&lt;36,"",PRODUCT(Cum_Rets!D82:D117)^(1/3)-1)</f>
        <v/>
      </c>
      <c r="E82" s="81" t="str">
        <f>IF(COUNT(Cum_Rets!E82:E117)&lt;36,"",PRODUCT(Cum_Rets!E82:E117)^(1/3)-1)</f>
        <v/>
      </c>
      <c r="F82" s="81" t="str">
        <f>IF(COUNT(Cum_Rets!F82:F117)&lt;36,"",PRODUCT(Cum_Rets!F82:F117)^(1/3)-1)</f>
        <v/>
      </c>
      <c r="G82" s="81" t="str">
        <f>IF(COUNT(Cum_Rets!G82:G117)&lt;36,"",PRODUCT(Cum_Rets!G82:G117)^(1/3)-1)</f>
        <v/>
      </c>
      <c r="H82" s="81" t="str">
        <f>IF(COUNT(Cum_Rets!H82:H117)&lt;36,"",PRODUCT(Cum_Rets!H82:H117)^(1/3)-1)</f>
        <v/>
      </c>
      <c r="I82" s="81" t="str">
        <f>IF(COUNT(Cum_Rets!I82:I117)&lt;36,"",PRODUCT(Cum_Rets!I82:I117)^(1/3)-1)</f>
        <v/>
      </c>
      <c r="J82" s="81">
        <f>IF(COUNT(Cum_Rets!J82:J117)&lt;36,"",PRODUCT(Cum_Rets!J82:J117)^(1/3)-1)</f>
        <v>8.1856388305139971E-2</v>
      </c>
      <c r="K82" s="81">
        <f>IF(COUNT(Cum_Rets!K82:K117)&lt;36,"",PRODUCT(Cum_Rets!K82:K117)^(1/3)-1)</f>
        <v>2.7492391326981558E-2</v>
      </c>
      <c r="L82" s="81">
        <f>IF(COUNT(Cum_Rets!L82:L117)&lt;36,"",PRODUCT(Cum_Rets!L82:L117)^(1/3)-1)</f>
        <v>0.1214690853503122</v>
      </c>
      <c r="M82" s="81" t="str">
        <f>IF(COUNT(Cum_Rets!M82:M117)&lt;36,"",PRODUCT(Cum_Rets!M82:M117)^(1/3)-1)</f>
        <v/>
      </c>
      <c r="N82" s="81">
        <f>IF(COUNT(Cum_Rets!N82:N117)&lt;36,"",PRODUCT(Cum_Rets!N82:N117)^(1/3)-1)</f>
        <v>0.14044015266263798</v>
      </c>
      <c r="O82" s="81" t="str">
        <f>IF(COUNT(Cum_Rets!O82:O117)&lt;36,"",PRODUCT(Cum_Rets!O82:O117)^(1/3)-1)</f>
        <v/>
      </c>
      <c r="P82" s="81" t="str">
        <f>IF(COUNT(Cum_Rets!P82:P117)&lt;36,"",PRODUCT(Cum_Rets!P82:P117)^(1/3)-1)</f>
        <v/>
      </c>
      <c r="Q82" s="81" t="str">
        <f>IF(COUNT(Cum_Rets!Q82:Q117)&lt;36,"",PRODUCT(Cum_Rets!Q82:Q117)^(1/3)-1)</f>
        <v/>
      </c>
      <c r="R82" s="81">
        <f>IF(COUNT(Cum_Rets!R82:R117)&lt;36,"",PRODUCT(Cum_Rets!R82:R117)^(1/3)-1)</f>
        <v>5.961446905681056E-2</v>
      </c>
      <c r="S82" s="81">
        <f>IF(COUNT(Cum_Rets!S82:S117)&lt;36,"",PRODUCT(Cum_Rets!S82:S117)^(1/3)-1)</f>
        <v>7.3921893875591005E-2</v>
      </c>
      <c r="T82" s="88">
        <f t="shared" si="5"/>
        <v>0.13285172573770768</v>
      </c>
      <c r="U82" s="88">
        <f t="shared" si="6"/>
        <v>0.1214690853503122</v>
      </c>
      <c r="V82" s="88">
        <f t="shared" si="7"/>
        <v>8.1856388305139971E-2</v>
      </c>
      <c r="W82" s="88">
        <f t="shared" si="8"/>
        <v>5.961446905681056E-2</v>
      </c>
      <c r="X82" s="88">
        <f t="shared" si="9"/>
        <v>4.0341222418913157E-2</v>
      </c>
    </row>
    <row r="83" spans="1:24" x14ac:dyDescent="0.25">
      <c r="A83" s="79">
        <v>40117</v>
      </c>
      <c r="B83" s="81" t="str">
        <f>IF(COUNT(Cum_Rets!B83:B118)&lt;36,"",PRODUCT(Cum_Rets!B83:B118)^(1/3)-1)</f>
        <v/>
      </c>
      <c r="C83" s="81" t="str">
        <f>IF(COUNT(Cum_Rets!C83:C118)&lt;36,"",PRODUCT(Cum_Rets!C83:C118)^(1/3)-1)</f>
        <v/>
      </c>
      <c r="D83" s="81" t="str">
        <f>IF(COUNT(Cum_Rets!D83:D118)&lt;36,"",PRODUCT(Cum_Rets!D83:D118)^(1/3)-1)</f>
        <v/>
      </c>
      <c r="E83" s="81" t="str">
        <f>IF(COUNT(Cum_Rets!E83:E118)&lt;36,"",PRODUCT(Cum_Rets!E83:E118)^(1/3)-1)</f>
        <v/>
      </c>
      <c r="F83" s="81" t="str">
        <f>IF(COUNT(Cum_Rets!F83:F118)&lt;36,"",PRODUCT(Cum_Rets!F83:F118)^(1/3)-1)</f>
        <v/>
      </c>
      <c r="G83" s="81" t="str">
        <f>IF(COUNT(Cum_Rets!G83:G118)&lt;36,"",PRODUCT(Cum_Rets!G83:G118)^(1/3)-1)</f>
        <v/>
      </c>
      <c r="H83" s="81" t="str">
        <f>IF(COUNT(Cum_Rets!H83:H118)&lt;36,"",PRODUCT(Cum_Rets!H83:H118)^(1/3)-1)</f>
        <v/>
      </c>
      <c r="I83" s="81" t="str">
        <f>IF(COUNT(Cum_Rets!I83:I118)&lt;36,"",PRODUCT(Cum_Rets!I83:I118)^(1/3)-1)</f>
        <v/>
      </c>
      <c r="J83" s="81">
        <f>IF(COUNT(Cum_Rets!J83:J118)&lt;36,"",PRODUCT(Cum_Rets!J83:J118)^(1/3)-1)</f>
        <v>7.9124992361841118E-2</v>
      </c>
      <c r="K83" s="81">
        <f>IF(COUNT(Cum_Rets!K83:K118)&lt;36,"",PRODUCT(Cum_Rets!K83:K118)^(1/3)-1)</f>
        <v>2.5273827246923064E-2</v>
      </c>
      <c r="L83" s="81">
        <f>IF(COUNT(Cum_Rets!L83:L118)&lt;36,"",PRODUCT(Cum_Rets!L83:L118)^(1/3)-1)</f>
        <v>0.11158244484413493</v>
      </c>
      <c r="M83" s="81" t="str">
        <f>IF(COUNT(Cum_Rets!M83:M118)&lt;36,"",PRODUCT(Cum_Rets!M83:M118)^(1/3)-1)</f>
        <v/>
      </c>
      <c r="N83" s="81">
        <f>IF(COUNT(Cum_Rets!N83:N118)&lt;36,"",PRODUCT(Cum_Rets!N83:N118)^(1/3)-1)</f>
        <v>0.14101047280725476</v>
      </c>
      <c r="O83" s="81" t="str">
        <f>IF(COUNT(Cum_Rets!O83:O118)&lt;36,"",PRODUCT(Cum_Rets!O83:O118)^(1/3)-1)</f>
        <v/>
      </c>
      <c r="P83" s="81" t="str">
        <f>IF(COUNT(Cum_Rets!P83:P118)&lt;36,"",PRODUCT(Cum_Rets!P83:P118)^(1/3)-1)</f>
        <v/>
      </c>
      <c r="Q83" s="81" t="str">
        <f>IF(COUNT(Cum_Rets!Q83:Q118)&lt;36,"",PRODUCT(Cum_Rets!Q83:Q118)^(1/3)-1)</f>
        <v/>
      </c>
      <c r="R83" s="81">
        <f>IF(COUNT(Cum_Rets!R83:R118)&lt;36,"",PRODUCT(Cum_Rets!R83:R118)^(1/3)-1)</f>
        <v>5.4912680231634425E-2</v>
      </c>
      <c r="S83" s="81">
        <f>IF(COUNT(Cum_Rets!S83:S118)&lt;36,"",PRODUCT(Cum_Rets!S83:S118)^(1/3)-1)</f>
        <v>6.6562984732224217E-2</v>
      </c>
      <c r="T83" s="88">
        <f t="shared" si="5"/>
        <v>0.12923926162200683</v>
      </c>
      <c r="U83" s="88">
        <f t="shared" si="6"/>
        <v>0.11158244484413493</v>
      </c>
      <c r="V83" s="88">
        <f t="shared" si="7"/>
        <v>7.9124992361841118E-2</v>
      </c>
      <c r="W83" s="88">
        <f t="shared" si="8"/>
        <v>5.4912680231634425E-2</v>
      </c>
      <c r="X83" s="88">
        <f t="shared" si="9"/>
        <v>3.7129368440807609E-2</v>
      </c>
    </row>
    <row r="84" spans="1:24" x14ac:dyDescent="0.25">
      <c r="A84" s="79">
        <v>40147</v>
      </c>
      <c r="B84" s="81" t="str">
        <f>IF(COUNT(Cum_Rets!B84:B119)&lt;36,"",PRODUCT(Cum_Rets!B84:B119)^(1/3)-1)</f>
        <v/>
      </c>
      <c r="C84" s="81" t="str">
        <f>IF(COUNT(Cum_Rets!C84:C119)&lt;36,"",PRODUCT(Cum_Rets!C84:C119)^(1/3)-1)</f>
        <v/>
      </c>
      <c r="D84" s="81" t="str">
        <f>IF(COUNT(Cum_Rets!D84:D119)&lt;36,"",PRODUCT(Cum_Rets!D84:D119)^(1/3)-1)</f>
        <v/>
      </c>
      <c r="E84" s="81" t="str">
        <f>IF(COUNT(Cum_Rets!E84:E119)&lt;36,"",PRODUCT(Cum_Rets!E84:E119)^(1/3)-1)</f>
        <v/>
      </c>
      <c r="F84" s="81" t="str">
        <f>IF(COUNT(Cum_Rets!F84:F119)&lt;36,"",PRODUCT(Cum_Rets!F84:F119)^(1/3)-1)</f>
        <v/>
      </c>
      <c r="G84" s="81" t="str">
        <f>IF(COUNT(Cum_Rets!G84:G119)&lt;36,"",PRODUCT(Cum_Rets!G84:G119)^(1/3)-1)</f>
        <v/>
      </c>
      <c r="H84" s="81" t="str">
        <f>IF(COUNT(Cum_Rets!H84:H119)&lt;36,"",PRODUCT(Cum_Rets!H84:H119)^(1/3)-1)</f>
        <v/>
      </c>
      <c r="I84" s="81" t="str">
        <f>IF(COUNT(Cum_Rets!I84:I119)&lt;36,"",PRODUCT(Cum_Rets!I84:I119)^(1/3)-1)</f>
        <v/>
      </c>
      <c r="J84" s="81">
        <f>IF(COUNT(Cum_Rets!J84:J119)&lt;36,"",PRODUCT(Cum_Rets!J84:J119)^(1/3)-1)</f>
        <v>8.1443725783703735E-2</v>
      </c>
      <c r="K84" s="81">
        <f>IF(COUNT(Cum_Rets!K84:K119)&lt;36,"",PRODUCT(Cum_Rets!K84:K119)^(1/3)-1)</f>
        <v>3.2242661787124094E-2</v>
      </c>
      <c r="L84" s="81">
        <f>IF(COUNT(Cum_Rets!L84:L119)&lt;36,"",PRODUCT(Cum_Rets!L84:L119)^(1/3)-1)</f>
        <v>0.12370256944833469</v>
      </c>
      <c r="M84" s="81" t="str">
        <f>IF(COUNT(Cum_Rets!M84:M119)&lt;36,"",PRODUCT(Cum_Rets!M84:M119)^(1/3)-1)</f>
        <v/>
      </c>
      <c r="N84" s="81">
        <f>IF(COUNT(Cum_Rets!N84:N119)&lt;36,"",PRODUCT(Cum_Rets!N84:N119)^(1/3)-1)</f>
        <v>0.14165332501984818</v>
      </c>
      <c r="O84" s="81" t="str">
        <f>IF(COUNT(Cum_Rets!O84:O119)&lt;36,"",PRODUCT(Cum_Rets!O84:O119)^(1/3)-1)</f>
        <v/>
      </c>
      <c r="P84" s="81" t="str">
        <f>IF(COUNT(Cum_Rets!P84:P119)&lt;36,"",PRODUCT(Cum_Rets!P84:P119)^(1/3)-1)</f>
        <v/>
      </c>
      <c r="Q84" s="81" t="str">
        <f>IF(COUNT(Cum_Rets!Q84:Q119)&lt;36,"",PRODUCT(Cum_Rets!Q84:Q119)^(1/3)-1)</f>
        <v/>
      </c>
      <c r="R84" s="81">
        <f>IF(COUNT(Cum_Rets!R84:R119)&lt;36,"",PRODUCT(Cum_Rets!R84:R119)^(1/3)-1)</f>
        <v>5.5627749692164663E-2</v>
      </c>
      <c r="S84" s="81">
        <f>IF(COUNT(Cum_Rets!S84:S119)&lt;36,"",PRODUCT(Cum_Rets!S84:S119)^(1/3)-1)</f>
        <v>7.1450478075956614E-2</v>
      </c>
      <c r="T84" s="88">
        <f t="shared" si="5"/>
        <v>0.13447302279124276</v>
      </c>
      <c r="U84" s="88">
        <f t="shared" si="6"/>
        <v>0.12370256944833469</v>
      </c>
      <c r="V84" s="88">
        <f t="shared" si="7"/>
        <v>8.1443725783703735E-2</v>
      </c>
      <c r="W84" s="88">
        <f t="shared" si="8"/>
        <v>5.5627749692164663E-2</v>
      </c>
      <c r="X84" s="88">
        <f t="shared" si="9"/>
        <v>4.1596696949140317E-2</v>
      </c>
    </row>
    <row r="85" spans="1:24" x14ac:dyDescent="0.25">
      <c r="A85" s="79">
        <v>40178</v>
      </c>
      <c r="B85" s="81" t="str">
        <f>IF(COUNT(Cum_Rets!B85:B120)&lt;36,"",PRODUCT(Cum_Rets!B85:B120)^(1/3)-1)</f>
        <v/>
      </c>
      <c r="C85" s="81" t="str">
        <f>IF(COUNT(Cum_Rets!C85:C120)&lt;36,"",PRODUCT(Cum_Rets!C85:C120)^(1/3)-1)</f>
        <v/>
      </c>
      <c r="D85" s="81" t="str">
        <f>IF(COUNT(Cum_Rets!D85:D120)&lt;36,"",PRODUCT(Cum_Rets!D85:D120)^(1/3)-1)</f>
        <v/>
      </c>
      <c r="E85" s="81" t="str">
        <f>IF(COUNT(Cum_Rets!E85:E120)&lt;36,"",PRODUCT(Cum_Rets!E85:E120)^(1/3)-1)</f>
        <v/>
      </c>
      <c r="F85" s="81" t="str">
        <f>IF(COUNT(Cum_Rets!F85:F120)&lt;36,"",PRODUCT(Cum_Rets!F85:F120)^(1/3)-1)</f>
        <v/>
      </c>
      <c r="G85" s="81" t="str">
        <f>IF(COUNT(Cum_Rets!G85:G120)&lt;36,"",PRODUCT(Cum_Rets!G85:G120)^(1/3)-1)</f>
        <v/>
      </c>
      <c r="H85" s="81" t="str">
        <f>IF(COUNT(Cum_Rets!H85:H120)&lt;36,"",PRODUCT(Cum_Rets!H85:H120)^(1/3)-1)</f>
        <v/>
      </c>
      <c r="I85" s="81" t="str">
        <f>IF(COUNT(Cum_Rets!I85:I120)&lt;36,"",PRODUCT(Cum_Rets!I85:I120)^(1/3)-1)</f>
        <v/>
      </c>
      <c r="J85" s="81">
        <f>IF(COUNT(Cum_Rets!J85:J120)&lt;36,"",PRODUCT(Cum_Rets!J85:J120)^(1/3)-1)</f>
        <v>6.8463910608676182E-2</v>
      </c>
      <c r="K85" s="81">
        <f>IF(COUNT(Cum_Rets!K85:K120)&lt;36,"",PRODUCT(Cum_Rets!K85:K120)^(1/3)-1)</f>
        <v>1.9409352027601079E-2</v>
      </c>
      <c r="L85" s="81">
        <f>IF(COUNT(Cum_Rets!L85:L120)&lt;36,"",PRODUCT(Cum_Rets!L85:L120)^(1/3)-1)</f>
        <v>0.1202107149458429</v>
      </c>
      <c r="M85" s="81" t="str">
        <f>IF(COUNT(Cum_Rets!M85:M120)&lt;36,"",PRODUCT(Cum_Rets!M85:M120)^(1/3)-1)</f>
        <v/>
      </c>
      <c r="N85" s="81">
        <f>IF(COUNT(Cum_Rets!N85:N120)&lt;36,"",PRODUCT(Cum_Rets!N85:N120)^(1/3)-1)</f>
        <v>0.12243200793075526</v>
      </c>
      <c r="O85" s="81" t="str">
        <f>IF(COUNT(Cum_Rets!O85:O120)&lt;36,"",PRODUCT(Cum_Rets!O85:O120)^(1/3)-1)</f>
        <v/>
      </c>
      <c r="P85" s="81" t="str">
        <f>IF(COUNT(Cum_Rets!P85:P120)&lt;36,"",PRODUCT(Cum_Rets!P85:P120)^(1/3)-1)</f>
        <v/>
      </c>
      <c r="Q85" s="81" t="str">
        <f>IF(COUNT(Cum_Rets!Q85:Q120)&lt;36,"",PRODUCT(Cum_Rets!Q85:Q120)^(1/3)-1)</f>
        <v/>
      </c>
      <c r="R85" s="81">
        <f>IF(COUNT(Cum_Rets!R85:R120)&lt;36,"",PRODUCT(Cum_Rets!R85:R120)^(1/3)-1)</f>
        <v>3.7115922713456095E-2</v>
      </c>
      <c r="S85" s="81">
        <f>IF(COUNT(Cum_Rets!S85:S120)&lt;36,"",PRODUCT(Cum_Rets!S85:S120)^(1/3)-1)</f>
        <v>6.9554119509734447E-2</v>
      </c>
      <c r="T85" s="88">
        <f t="shared" si="5"/>
        <v>0.12154349073679031</v>
      </c>
      <c r="U85" s="88">
        <f t="shared" si="6"/>
        <v>0.1202107149458429</v>
      </c>
      <c r="V85" s="88">
        <f t="shared" si="7"/>
        <v>6.8463910608676182E-2</v>
      </c>
      <c r="W85" s="88">
        <f t="shared" si="8"/>
        <v>3.7115922713456095E-2</v>
      </c>
      <c r="X85" s="88">
        <f t="shared" si="9"/>
        <v>2.6491980301943083E-2</v>
      </c>
    </row>
    <row r="86" spans="1:24" x14ac:dyDescent="0.25">
      <c r="A86" s="79">
        <v>40209</v>
      </c>
      <c r="B86" s="81" t="str">
        <f>IF(COUNT(Cum_Rets!B86:B121)&lt;36,"",PRODUCT(Cum_Rets!B86:B121)^(1/3)-1)</f>
        <v/>
      </c>
      <c r="C86" s="81" t="str">
        <f>IF(COUNT(Cum_Rets!C86:C121)&lt;36,"",PRODUCT(Cum_Rets!C86:C121)^(1/3)-1)</f>
        <v/>
      </c>
      <c r="D86" s="81" t="str">
        <f>IF(COUNT(Cum_Rets!D86:D121)&lt;36,"",PRODUCT(Cum_Rets!D86:D121)^(1/3)-1)</f>
        <v/>
      </c>
      <c r="E86" s="81" t="str">
        <f>IF(COUNT(Cum_Rets!E86:E121)&lt;36,"",PRODUCT(Cum_Rets!E86:E121)^(1/3)-1)</f>
        <v/>
      </c>
      <c r="F86" s="81" t="str">
        <f>IF(COUNT(Cum_Rets!F86:F121)&lt;36,"",PRODUCT(Cum_Rets!F86:F121)^(1/3)-1)</f>
        <v/>
      </c>
      <c r="G86" s="81" t="str">
        <f>IF(COUNT(Cum_Rets!G86:G121)&lt;36,"",PRODUCT(Cum_Rets!G86:G121)^(1/3)-1)</f>
        <v/>
      </c>
      <c r="H86" s="81" t="str">
        <f>IF(COUNT(Cum_Rets!H86:H121)&lt;36,"",PRODUCT(Cum_Rets!H86:H121)^(1/3)-1)</f>
        <v/>
      </c>
      <c r="I86" s="81" t="str">
        <f>IF(COUNT(Cum_Rets!I86:I121)&lt;36,"",PRODUCT(Cum_Rets!I86:I121)^(1/3)-1)</f>
        <v/>
      </c>
      <c r="J86" s="81">
        <f>IF(COUNT(Cum_Rets!J86:J121)&lt;36,"",PRODUCT(Cum_Rets!J86:J121)^(1/3)-1)</f>
        <v>6.0454779112217194E-2</v>
      </c>
      <c r="K86" s="81">
        <f>IF(COUNT(Cum_Rets!K86:K121)&lt;36,"",PRODUCT(Cum_Rets!K86:K121)^(1/3)-1)</f>
        <v>1.2474305654466278E-2</v>
      </c>
      <c r="L86" s="81">
        <f>IF(COUNT(Cum_Rets!L86:L121)&lt;36,"",PRODUCT(Cum_Rets!L86:L121)^(1/3)-1)</f>
        <v>0.11681906210620197</v>
      </c>
      <c r="M86" s="81" t="str">
        <f>IF(COUNT(Cum_Rets!M86:M121)&lt;36,"",PRODUCT(Cum_Rets!M86:M121)^(1/3)-1)</f>
        <v/>
      </c>
      <c r="N86" s="81">
        <f>IF(COUNT(Cum_Rets!N86:N121)&lt;36,"",PRODUCT(Cum_Rets!N86:N121)^(1/3)-1)</f>
        <v>0.10880022696066494</v>
      </c>
      <c r="O86" s="81" t="str">
        <f>IF(COUNT(Cum_Rets!O86:O121)&lt;36,"",PRODUCT(Cum_Rets!O86:O121)^(1/3)-1)</f>
        <v/>
      </c>
      <c r="P86" s="81" t="str">
        <f>IF(COUNT(Cum_Rets!P86:P121)&lt;36,"",PRODUCT(Cum_Rets!P86:P121)^(1/3)-1)</f>
        <v/>
      </c>
      <c r="Q86" s="81" t="str">
        <f>IF(COUNT(Cum_Rets!Q86:Q121)&lt;36,"",PRODUCT(Cum_Rets!Q86:Q121)^(1/3)-1)</f>
        <v/>
      </c>
      <c r="R86" s="81">
        <f>IF(COUNT(Cum_Rets!R86:R121)&lt;36,"",PRODUCT(Cum_Rets!R86:R121)^(1/3)-1)</f>
        <v>3.0449986027715648E-2</v>
      </c>
      <c r="S86" s="81">
        <f>IF(COUNT(Cum_Rets!S86:S121)&lt;36,"",PRODUCT(Cum_Rets!S86:S121)^(1/3)-1)</f>
        <v>6.5312373019535297E-2</v>
      </c>
      <c r="T86" s="88">
        <f t="shared" si="5"/>
        <v>0.11361152804798715</v>
      </c>
      <c r="U86" s="88">
        <f t="shared" si="6"/>
        <v>0.10880022696066494</v>
      </c>
      <c r="V86" s="88">
        <f t="shared" si="7"/>
        <v>6.0454779112217194E-2</v>
      </c>
      <c r="W86" s="88">
        <f t="shared" si="8"/>
        <v>3.0449986027715648E-2</v>
      </c>
      <c r="X86" s="88">
        <f t="shared" si="9"/>
        <v>1.9664577803766025E-2</v>
      </c>
    </row>
    <row r="87" spans="1:24" x14ac:dyDescent="0.25">
      <c r="A87" s="79">
        <v>40237</v>
      </c>
      <c r="B87" s="81" t="str">
        <f>IF(COUNT(Cum_Rets!B87:B122)&lt;36,"",PRODUCT(Cum_Rets!B87:B122)^(1/3)-1)</f>
        <v/>
      </c>
      <c r="C87" s="81" t="str">
        <f>IF(COUNT(Cum_Rets!C87:C122)&lt;36,"",PRODUCT(Cum_Rets!C87:C122)^(1/3)-1)</f>
        <v/>
      </c>
      <c r="D87" s="81" t="str">
        <f>IF(COUNT(Cum_Rets!D87:D122)&lt;36,"",PRODUCT(Cum_Rets!D87:D122)^(1/3)-1)</f>
        <v/>
      </c>
      <c r="E87" s="81" t="str">
        <f>IF(COUNT(Cum_Rets!E87:E122)&lt;36,"",PRODUCT(Cum_Rets!E87:E122)^(1/3)-1)</f>
        <v/>
      </c>
      <c r="F87" s="81" t="str">
        <f>IF(COUNT(Cum_Rets!F87:F122)&lt;36,"",PRODUCT(Cum_Rets!F87:F122)^(1/3)-1)</f>
        <v/>
      </c>
      <c r="G87" s="81" t="str">
        <f>IF(COUNT(Cum_Rets!G87:G122)&lt;36,"",PRODUCT(Cum_Rets!G87:G122)^(1/3)-1)</f>
        <v/>
      </c>
      <c r="H87" s="81" t="str">
        <f>IF(COUNT(Cum_Rets!H87:H122)&lt;36,"",PRODUCT(Cum_Rets!H87:H122)^(1/3)-1)</f>
        <v/>
      </c>
      <c r="I87" s="81" t="str">
        <f>IF(COUNT(Cum_Rets!I87:I122)&lt;36,"",PRODUCT(Cum_Rets!I87:I122)^(1/3)-1)</f>
        <v/>
      </c>
      <c r="J87" s="81">
        <f>IF(COUNT(Cum_Rets!J87:J122)&lt;36,"",PRODUCT(Cum_Rets!J87:J122)^(1/3)-1)</f>
        <v>4.416090314544685E-2</v>
      </c>
      <c r="K87" s="81">
        <f>IF(COUNT(Cum_Rets!K87:K122)&lt;36,"",PRODUCT(Cum_Rets!K87:K122)^(1/3)-1)</f>
        <v>-2.4255257125038732E-3</v>
      </c>
      <c r="L87" s="81">
        <f>IF(COUNT(Cum_Rets!L87:L122)&lt;36,"",PRODUCT(Cum_Rets!L87:L122)^(1/3)-1)</f>
        <v>9.519089339631992E-2</v>
      </c>
      <c r="M87" s="81" t="str">
        <f>IF(COUNT(Cum_Rets!M87:M122)&lt;36,"",PRODUCT(Cum_Rets!M87:M122)^(1/3)-1)</f>
        <v/>
      </c>
      <c r="N87" s="81">
        <f>IF(COUNT(Cum_Rets!N87:N122)&lt;36,"",PRODUCT(Cum_Rets!N87:N122)^(1/3)-1)</f>
        <v>9.1605671589416238E-2</v>
      </c>
      <c r="O87" s="81" t="str">
        <f>IF(COUNT(Cum_Rets!O87:O122)&lt;36,"",PRODUCT(Cum_Rets!O87:O122)^(1/3)-1)</f>
        <v/>
      </c>
      <c r="P87" s="81" t="str">
        <f>IF(COUNT(Cum_Rets!P87:P122)&lt;36,"",PRODUCT(Cum_Rets!P87:P122)^(1/3)-1)</f>
        <v/>
      </c>
      <c r="Q87" s="81" t="str">
        <f>IF(COUNT(Cum_Rets!Q87:Q122)&lt;36,"",PRODUCT(Cum_Rets!Q87:Q122)^(1/3)-1)</f>
        <v/>
      </c>
      <c r="R87" s="81">
        <f>IF(COUNT(Cum_Rets!R87:R122)&lt;36,"",PRODUCT(Cum_Rets!R87:R122)^(1/3)-1)</f>
        <v>1.2241206087886036E-2</v>
      </c>
      <c r="S87" s="81">
        <f>IF(COUNT(Cum_Rets!S87:S122)&lt;36,"",PRODUCT(Cum_Rets!S87:S122)^(1/3)-1)</f>
        <v>4.5002442168768697E-2</v>
      </c>
      <c r="T87" s="88">
        <f t="shared" si="5"/>
        <v>9.3756804673558444E-2</v>
      </c>
      <c r="U87" s="88">
        <f t="shared" si="6"/>
        <v>9.1605671589416238E-2</v>
      </c>
      <c r="V87" s="88">
        <f t="shared" si="7"/>
        <v>4.416090314544685E-2</v>
      </c>
      <c r="W87" s="88">
        <f t="shared" si="8"/>
        <v>1.2241206087886036E-2</v>
      </c>
      <c r="X87" s="88">
        <f t="shared" si="9"/>
        <v>3.4411670076520892E-3</v>
      </c>
    </row>
    <row r="88" spans="1:24" x14ac:dyDescent="0.25">
      <c r="A88" s="79">
        <v>40268</v>
      </c>
      <c r="B88" s="81" t="str">
        <f>IF(COUNT(Cum_Rets!B88:B123)&lt;36,"",PRODUCT(Cum_Rets!B88:B123)^(1/3)-1)</f>
        <v/>
      </c>
      <c r="C88" s="81" t="str">
        <f>IF(COUNT(Cum_Rets!C88:C123)&lt;36,"",PRODUCT(Cum_Rets!C88:C123)^(1/3)-1)</f>
        <v/>
      </c>
      <c r="D88" s="81" t="str">
        <f>IF(COUNT(Cum_Rets!D88:D123)&lt;36,"",PRODUCT(Cum_Rets!D88:D123)^(1/3)-1)</f>
        <v/>
      </c>
      <c r="E88" s="81" t="str">
        <f>IF(COUNT(Cum_Rets!E88:E123)&lt;36,"",PRODUCT(Cum_Rets!E88:E123)^(1/3)-1)</f>
        <v/>
      </c>
      <c r="F88" s="81" t="str">
        <f>IF(COUNT(Cum_Rets!F88:F123)&lt;36,"",PRODUCT(Cum_Rets!F88:F123)^(1/3)-1)</f>
        <v/>
      </c>
      <c r="G88" s="81" t="str">
        <f>IF(COUNT(Cum_Rets!G88:G123)&lt;36,"",PRODUCT(Cum_Rets!G88:G123)^(1/3)-1)</f>
        <v/>
      </c>
      <c r="H88" s="81" t="str">
        <f>IF(COUNT(Cum_Rets!H88:H123)&lt;36,"",PRODUCT(Cum_Rets!H88:H123)^(1/3)-1)</f>
        <v/>
      </c>
      <c r="I88" s="81" t="str">
        <f>IF(COUNT(Cum_Rets!I88:I123)&lt;36,"",PRODUCT(Cum_Rets!I88:I123)^(1/3)-1)</f>
        <v/>
      </c>
      <c r="J88" s="81">
        <f>IF(COUNT(Cum_Rets!J88:J123)&lt;36,"",PRODUCT(Cum_Rets!J88:J123)^(1/3)-1)</f>
        <v>4.4249922062619573E-2</v>
      </c>
      <c r="K88" s="81">
        <f>IF(COUNT(Cum_Rets!K88:K123)&lt;36,"",PRODUCT(Cum_Rets!K88:K123)^(1/3)-1)</f>
        <v>-1.2689786636089218E-2</v>
      </c>
      <c r="L88" s="81">
        <f>IF(COUNT(Cum_Rets!L88:L123)&lt;36,"",PRODUCT(Cum_Rets!L88:L123)^(1/3)-1)</f>
        <v>9.5373584023585645E-2</v>
      </c>
      <c r="M88" s="81" t="str">
        <f>IF(COUNT(Cum_Rets!M88:M123)&lt;36,"",PRODUCT(Cum_Rets!M88:M123)^(1/3)-1)</f>
        <v/>
      </c>
      <c r="N88" s="81">
        <f>IF(COUNT(Cum_Rets!N88:N123)&lt;36,"",PRODUCT(Cum_Rets!N88:N123)^(1/3)-1)</f>
        <v>9.1562674378491193E-2</v>
      </c>
      <c r="O88" s="81" t="str">
        <f>IF(COUNT(Cum_Rets!O88:O123)&lt;36,"",PRODUCT(Cum_Rets!O88:O123)^(1/3)-1)</f>
        <v/>
      </c>
      <c r="P88" s="81" t="str">
        <f>IF(COUNT(Cum_Rets!P88:P123)&lt;36,"",PRODUCT(Cum_Rets!P88:P123)^(1/3)-1)</f>
        <v/>
      </c>
      <c r="Q88" s="81" t="str">
        <f>IF(COUNT(Cum_Rets!Q88:Q123)&lt;36,"",PRODUCT(Cum_Rets!Q88:Q123)^(1/3)-1)</f>
        <v/>
      </c>
      <c r="R88" s="81">
        <f>IF(COUNT(Cum_Rets!R88:R123)&lt;36,"",PRODUCT(Cum_Rets!R88:R123)^(1/3)-1)</f>
        <v>1.1979383909509478E-2</v>
      </c>
      <c r="S88" s="81">
        <f>IF(COUNT(Cum_Rets!S88:S123)&lt;36,"",PRODUCT(Cum_Rets!S88:S123)^(1/3)-1)</f>
        <v>4.1116370497735311E-2</v>
      </c>
      <c r="T88" s="88">
        <f t="shared" si="5"/>
        <v>9.3849220165547864E-2</v>
      </c>
      <c r="U88" s="88">
        <f t="shared" si="6"/>
        <v>9.1562674378491193E-2</v>
      </c>
      <c r="V88" s="88">
        <f t="shared" si="7"/>
        <v>4.4249922062619573E-2</v>
      </c>
      <c r="W88" s="88">
        <f t="shared" si="8"/>
        <v>1.1979383909509478E-2</v>
      </c>
      <c r="X88" s="88">
        <f t="shared" si="9"/>
        <v>-2.8221184178497411E-3</v>
      </c>
    </row>
    <row r="89" spans="1:24" x14ac:dyDescent="0.25">
      <c r="A89" s="79">
        <v>40298</v>
      </c>
      <c r="B89" s="81" t="str">
        <f>IF(COUNT(Cum_Rets!B89:B124)&lt;36,"",PRODUCT(Cum_Rets!B89:B124)^(1/3)-1)</f>
        <v/>
      </c>
      <c r="C89" s="81" t="str">
        <f>IF(COUNT(Cum_Rets!C89:C124)&lt;36,"",PRODUCT(Cum_Rets!C89:C124)^(1/3)-1)</f>
        <v/>
      </c>
      <c r="D89" s="81" t="str">
        <f>IF(COUNT(Cum_Rets!D89:D124)&lt;36,"",PRODUCT(Cum_Rets!D89:D124)^(1/3)-1)</f>
        <v/>
      </c>
      <c r="E89" s="81" t="str">
        <f>IF(COUNT(Cum_Rets!E89:E124)&lt;36,"",PRODUCT(Cum_Rets!E89:E124)^(1/3)-1)</f>
        <v/>
      </c>
      <c r="F89" s="81" t="str">
        <f>IF(COUNT(Cum_Rets!F89:F124)&lt;36,"",PRODUCT(Cum_Rets!F89:F124)^(1/3)-1)</f>
        <v/>
      </c>
      <c r="G89" s="81" t="str">
        <f>IF(COUNT(Cum_Rets!G89:G124)&lt;36,"",PRODUCT(Cum_Rets!G89:G124)^(1/3)-1)</f>
        <v/>
      </c>
      <c r="H89" s="81" t="str">
        <f>IF(COUNT(Cum_Rets!H89:H124)&lt;36,"",PRODUCT(Cum_Rets!H89:H124)^(1/3)-1)</f>
        <v/>
      </c>
      <c r="I89" s="81" t="str">
        <f>IF(COUNT(Cum_Rets!I89:I124)&lt;36,"",PRODUCT(Cum_Rets!I89:I124)^(1/3)-1)</f>
        <v/>
      </c>
      <c r="J89" s="81">
        <f>IF(COUNT(Cum_Rets!J89:J124)&lt;36,"",PRODUCT(Cum_Rets!J89:J124)^(1/3)-1)</f>
        <v>4.76903419625061E-2</v>
      </c>
      <c r="K89" s="81">
        <f>IF(COUNT(Cum_Rets!K89:K124)&lt;36,"",PRODUCT(Cum_Rets!K89:K124)^(1/3)-1)</f>
        <v>-6.4774255740293052E-3</v>
      </c>
      <c r="L89" s="81">
        <f>IF(COUNT(Cum_Rets!L89:L124)&lt;36,"",PRODUCT(Cum_Rets!L89:L124)^(1/3)-1)</f>
        <v>0.10190264212806643</v>
      </c>
      <c r="M89" s="81" t="str">
        <f>IF(COUNT(Cum_Rets!M89:M124)&lt;36,"",PRODUCT(Cum_Rets!M89:M124)^(1/3)-1)</f>
        <v/>
      </c>
      <c r="N89" s="81">
        <f>IF(COUNT(Cum_Rets!N89:N124)&lt;36,"",PRODUCT(Cum_Rets!N89:N124)^(1/3)-1)</f>
        <v>9.3879935256340863E-2</v>
      </c>
      <c r="O89" s="81" t="str">
        <f>IF(COUNT(Cum_Rets!O89:O124)&lt;36,"",PRODUCT(Cum_Rets!O89:O124)^(1/3)-1)</f>
        <v/>
      </c>
      <c r="P89" s="81" t="str">
        <f>IF(COUNT(Cum_Rets!P89:P124)&lt;36,"",PRODUCT(Cum_Rets!P89:P124)^(1/3)-1)</f>
        <v/>
      </c>
      <c r="Q89" s="81" t="str">
        <f>IF(COUNT(Cum_Rets!Q89:Q124)&lt;36,"",PRODUCT(Cum_Rets!Q89:Q124)^(1/3)-1)</f>
        <v/>
      </c>
      <c r="R89" s="81">
        <f>IF(COUNT(Cum_Rets!R89:R124)&lt;36,"",PRODUCT(Cum_Rets!R89:R124)^(1/3)-1)</f>
        <v>1.6103386959847477E-2</v>
      </c>
      <c r="S89" s="81">
        <f>IF(COUNT(Cum_Rets!S89:S124)&lt;36,"",PRODUCT(Cum_Rets!S89:S124)^(1/3)-1)</f>
        <v>4.5974172313421935E-2</v>
      </c>
      <c r="T89" s="88">
        <f t="shared" si="5"/>
        <v>9.8693559379376197E-2</v>
      </c>
      <c r="U89" s="88">
        <f t="shared" si="6"/>
        <v>9.3879935256340863E-2</v>
      </c>
      <c r="V89" s="88">
        <f t="shared" si="7"/>
        <v>4.76903419625061E-2</v>
      </c>
      <c r="W89" s="88">
        <f t="shared" si="8"/>
        <v>1.6103386959847477E-2</v>
      </c>
      <c r="X89" s="88">
        <f t="shared" si="9"/>
        <v>2.5548994395214047E-3</v>
      </c>
    </row>
    <row r="90" spans="1:24" x14ac:dyDescent="0.25">
      <c r="A90" s="79">
        <v>40329</v>
      </c>
      <c r="B90" s="81" t="str">
        <f>IF(COUNT(Cum_Rets!B90:B125)&lt;36,"",PRODUCT(Cum_Rets!B90:B125)^(1/3)-1)</f>
        <v/>
      </c>
      <c r="C90" s="81" t="str">
        <f>IF(COUNT(Cum_Rets!C90:C125)&lt;36,"",PRODUCT(Cum_Rets!C90:C125)^(1/3)-1)</f>
        <v/>
      </c>
      <c r="D90" s="81" t="str">
        <f>IF(COUNT(Cum_Rets!D90:D125)&lt;36,"",PRODUCT(Cum_Rets!D90:D125)^(1/3)-1)</f>
        <v/>
      </c>
      <c r="E90" s="81" t="str">
        <f>IF(COUNT(Cum_Rets!E90:E125)&lt;36,"",PRODUCT(Cum_Rets!E90:E125)^(1/3)-1)</f>
        <v/>
      </c>
      <c r="F90" s="81" t="str">
        <f>IF(COUNT(Cum_Rets!F90:F125)&lt;36,"",PRODUCT(Cum_Rets!F90:F125)^(1/3)-1)</f>
        <v/>
      </c>
      <c r="G90" s="81" t="str">
        <f>IF(COUNT(Cum_Rets!G90:G125)&lt;36,"",PRODUCT(Cum_Rets!G90:G125)^(1/3)-1)</f>
        <v/>
      </c>
      <c r="H90" s="81" t="str">
        <f>IF(COUNT(Cum_Rets!H90:H125)&lt;36,"",PRODUCT(Cum_Rets!H90:H125)^(1/3)-1)</f>
        <v/>
      </c>
      <c r="I90" s="81" t="str">
        <f>IF(COUNT(Cum_Rets!I90:I125)&lt;36,"",PRODUCT(Cum_Rets!I90:I125)^(1/3)-1)</f>
        <v/>
      </c>
      <c r="J90" s="81">
        <f>IF(COUNT(Cum_Rets!J90:J125)&lt;36,"",PRODUCT(Cum_Rets!J90:J125)^(1/3)-1)</f>
        <v>3.6826017374063547E-2</v>
      </c>
      <c r="K90" s="81">
        <f>IF(COUNT(Cum_Rets!K90:K125)&lt;36,"",PRODUCT(Cum_Rets!K90:K125)^(1/3)-1)</f>
        <v>-2.3638764553130631E-2</v>
      </c>
      <c r="L90" s="81">
        <f>IF(COUNT(Cum_Rets!L90:L125)&lt;36,"",PRODUCT(Cum_Rets!L90:L125)^(1/3)-1)</f>
        <v>8.9771649557384814E-2</v>
      </c>
      <c r="M90" s="81" t="str">
        <f>IF(COUNT(Cum_Rets!M90:M125)&lt;36,"",PRODUCT(Cum_Rets!M90:M125)^(1/3)-1)</f>
        <v/>
      </c>
      <c r="N90" s="81">
        <f>IF(COUNT(Cum_Rets!N90:N125)&lt;36,"",PRODUCT(Cum_Rets!N90:N125)^(1/3)-1)</f>
        <v>8.34781336880277E-2</v>
      </c>
      <c r="O90" s="81" t="str">
        <f>IF(COUNT(Cum_Rets!O90:O125)&lt;36,"",PRODUCT(Cum_Rets!O90:O125)^(1/3)-1)</f>
        <v/>
      </c>
      <c r="P90" s="81" t="str">
        <f>IF(COUNT(Cum_Rets!P90:P125)&lt;36,"",PRODUCT(Cum_Rets!P90:P125)^(1/3)-1)</f>
        <v/>
      </c>
      <c r="Q90" s="81" t="str">
        <f>IF(COUNT(Cum_Rets!Q90:Q125)&lt;36,"",PRODUCT(Cum_Rets!Q90:Q125)^(1/3)-1)</f>
        <v/>
      </c>
      <c r="R90" s="81">
        <f>IF(COUNT(Cum_Rets!R90:R125)&lt;36,"",PRODUCT(Cum_Rets!R90:R125)^(1/3)-1)</f>
        <v>2.3661260778944371E-3</v>
      </c>
      <c r="S90" s="81">
        <f>IF(COUNT(Cum_Rets!S90:S125)&lt;36,"",PRODUCT(Cum_Rets!S90:S125)^(1/3)-1)</f>
        <v>3.3913388276846312E-2</v>
      </c>
      <c r="T90" s="88">
        <f t="shared" si="5"/>
        <v>8.7254243209641966E-2</v>
      </c>
      <c r="U90" s="88">
        <f t="shared" si="6"/>
        <v>8.34781336880277E-2</v>
      </c>
      <c r="V90" s="88">
        <f t="shared" si="7"/>
        <v>3.6826017374063547E-2</v>
      </c>
      <c r="W90" s="88">
        <f t="shared" si="8"/>
        <v>2.3661260778944371E-3</v>
      </c>
      <c r="X90" s="88">
        <f t="shared" si="9"/>
        <v>-1.3236808300720606E-2</v>
      </c>
    </row>
    <row r="91" spans="1:24" x14ac:dyDescent="0.25">
      <c r="A91" s="79">
        <v>40359</v>
      </c>
      <c r="B91" s="81" t="str">
        <f>IF(COUNT(Cum_Rets!B91:B126)&lt;36,"",PRODUCT(Cum_Rets!B91:B126)^(1/3)-1)</f>
        <v/>
      </c>
      <c r="C91" s="81" t="str">
        <f>IF(COUNT(Cum_Rets!C91:C126)&lt;36,"",PRODUCT(Cum_Rets!C91:C126)^(1/3)-1)</f>
        <v/>
      </c>
      <c r="D91" s="81" t="str">
        <f>IF(COUNT(Cum_Rets!D91:D126)&lt;36,"",PRODUCT(Cum_Rets!D91:D126)^(1/3)-1)</f>
        <v/>
      </c>
      <c r="E91" s="81" t="str">
        <f>IF(COUNT(Cum_Rets!E91:E126)&lt;36,"",PRODUCT(Cum_Rets!E91:E126)^(1/3)-1)</f>
        <v/>
      </c>
      <c r="F91" s="81" t="str">
        <f>IF(COUNT(Cum_Rets!F91:F126)&lt;36,"",PRODUCT(Cum_Rets!F91:F126)^(1/3)-1)</f>
        <v/>
      </c>
      <c r="G91" s="81" t="str">
        <f>IF(COUNT(Cum_Rets!G91:G126)&lt;36,"",PRODUCT(Cum_Rets!G91:G126)^(1/3)-1)</f>
        <v/>
      </c>
      <c r="H91" s="81" t="str">
        <f>IF(COUNT(Cum_Rets!H91:H126)&lt;36,"",PRODUCT(Cum_Rets!H91:H126)^(1/3)-1)</f>
        <v/>
      </c>
      <c r="I91" s="81" t="str">
        <f>IF(COUNT(Cum_Rets!I91:I126)&lt;36,"",PRODUCT(Cum_Rets!I91:I126)^(1/3)-1)</f>
        <v/>
      </c>
      <c r="J91" s="81">
        <f>IF(COUNT(Cum_Rets!J91:J126)&lt;36,"",PRODUCT(Cum_Rets!J91:J126)^(1/3)-1)</f>
        <v>1.8342819927100518E-2</v>
      </c>
      <c r="K91" s="81">
        <f>IF(COUNT(Cum_Rets!K91:K126)&lt;36,"",PRODUCT(Cum_Rets!K91:K126)^(1/3)-1)</f>
        <v>-4.5273329839411902E-2</v>
      </c>
      <c r="L91" s="81">
        <f>IF(COUNT(Cum_Rets!L91:L126)&lt;36,"",PRODUCT(Cum_Rets!L91:L126)^(1/3)-1)</f>
        <v>6.2825637060797135E-2</v>
      </c>
      <c r="M91" s="81" t="str">
        <f>IF(COUNT(Cum_Rets!M91:M126)&lt;36,"",PRODUCT(Cum_Rets!M91:M126)^(1/3)-1)</f>
        <v/>
      </c>
      <c r="N91" s="81">
        <f>IF(COUNT(Cum_Rets!N91:N126)&lt;36,"",PRODUCT(Cum_Rets!N91:N126)^(1/3)-1)</f>
        <v>6.5697832150418467E-2</v>
      </c>
      <c r="O91" s="81" t="str">
        <f>IF(COUNT(Cum_Rets!O91:O126)&lt;36,"",PRODUCT(Cum_Rets!O91:O126)^(1/3)-1)</f>
        <v/>
      </c>
      <c r="P91" s="81" t="str">
        <f>IF(COUNT(Cum_Rets!P91:P126)&lt;36,"",PRODUCT(Cum_Rets!P91:P126)^(1/3)-1)</f>
        <v/>
      </c>
      <c r="Q91" s="81" t="str">
        <f>IF(COUNT(Cum_Rets!Q91:Q126)&lt;36,"",PRODUCT(Cum_Rets!Q91:Q126)^(1/3)-1)</f>
        <v/>
      </c>
      <c r="R91" s="81">
        <f>IF(COUNT(Cum_Rets!R91:R126)&lt;36,"",PRODUCT(Cum_Rets!R91:R126)^(1/3)-1)</f>
        <v>-1.3658700497508058E-2</v>
      </c>
      <c r="S91" s="81">
        <f>IF(COUNT(Cum_Rets!S91:S126)&lt;36,"",PRODUCT(Cum_Rets!S91:S126)^(1/3)-1)</f>
        <v>1.013226585788285E-2</v>
      </c>
      <c r="T91" s="88">
        <f t="shared" si="5"/>
        <v>6.4548954114569929E-2</v>
      </c>
      <c r="U91" s="88">
        <f t="shared" si="6"/>
        <v>6.2825637060797135E-2</v>
      </c>
      <c r="V91" s="88">
        <f t="shared" si="7"/>
        <v>1.8342819927100518E-2</v>
      </c>
      <c r="W91" s="88">
        <f t="shared" si="8"/>
        <v>-1.3658700497508058E-2</v>
      </c>
      <c r="X91" s="88">
        <f t="shared" si="9"/>
        <v>-3.2627478102650369E-2</v>
      </c>
    </row>
    <row r="92" spans="1:24" x14ac:dyDescent="0.25">
      <c r="A92" s="79">
        <v>40390</v>
      </c>
      <c r="B92" s="81" t="str">
        <f>IF(COUNT(Cum_Rets!B92:B127)&lt;36,"",PRODUCT(Cum_Rets!B92:B127)^(1/3)-1)</f>
        <v/>
      </c>
      <c r="C92" s="81" t="str">
        <f>IF(COUNT(Cum_Rets!C92:C127)&lt;36,"",PRODUCT(Cum_Rets!C92:C127)^(1/3)-1)</f>
        <v/>
      </c>
      <c r="D92" s="81" t="str">
        <f>IF(COUNT(Cum_Rets!D92:D127)&lt;36,"",PRODUCT(Cum_Rets!D92:D127)^(1/3)-1)</f>
        <v/>
      </c>
      <c r="E92" s="81" t="str">
        <f>IF(COUNT(Cum_Rets!E92:E127)&lt;36,"",PRODUCT(Cum_Rets!E92:E127)^(1/3)-1)</f>
        <v/>
      </c>
      <c r="F92" s="81" t="str">
        <f>IF(COUNT(Cum_Rets!F92:F127)&lt;36,"",PRODUCT(Cum_Rets!F92:F127)^(1/3)-1)</f>
        <v/>
      </c>
      <c r="G92" s="81" t="str">
        <f>IF(COUNT(Cum_Rets!G92:G127)&lt;36,"",PRODUCT(Cum_Rets!G92:G127)^(1/3)-1)</f>
        <v/>
      </c>
      <c r="H92" s="81" t="str">
        <f>IF(COUNT(Cum_Rets!H92:H127)&lt;36,"",PRODUCT(Cum_Rets!H92:H127)^(1/3)-1)</f>
        <v/>
      </c>
      <c r="I92" s="81" t="str">
        <f>IF(COUNT(Cum_Rets!I92:I127)&lt;36,"",PRODUCT(Cum_Rets!I92:I127)^(1/3)-1)</f>
        <v/>
      </c>
      <c r="J92" s="81">
        <f>IF(COUNT(Cum_Rets!J92:J127)&lt;36,"",PRODUCT(Cum_Rets!J92:J127)^(1/3)-1)</f>
        <v>1.8901039813569609E-2</v>
      </c>
      <c r="K92" s="81">
        <f>IF(COUNT(Cum_Rets!K92:K127)&lt;36,"",PRODUCT(Cum_Rets!K92:K127)^(1/3)-1)</f>
        <v>-4.5322064815601193E-2</v>
      </c>
      <c r="L92" s="81">
        <f>IF(COUNT(Cum_Rets!L92:L127)&lt;36,"",PRODUCT(Cum_Rets!L92:L127)^(1/3)-1)</f>
        <v>4.8388894891873369E-2</v>
      </c>
      <c r="M92" s="81" t="str">
        <f>IF(COUNT(Cum_Rets!M92:M127)&lt;36,"",PRODUCT(Cum_Rets!M92:M127)^(1/3)-1)</f>
        <v/>
      </c>
      <c r="N92" s="81">
        <f>IF(COUNT(Cum_Rets!N92:N127)&lt;36,"",PRODUCT(Cum_Rets!N92:N127)^(1/3)-1)</f>
        <v>6.588256278263982E-2</v>
      </c>
      <c r="O92" s="81" t="str">
        <f>IF(COUNT(Cum_Rets!O92:O127)&lt;36,"",PRODUCT(Cum_Rets!O92:O127)^(1/3)-1)</f>
        <v/>
      </c>
      <c r="P92" s="81" t="str">
        <f>IF(COUNT(Cum_Rets!P92:P127)&lt;36,"",PRODUCT(Cum_Rets!P92:P127)^(1/3)-1)</f>
        <v/>
      </c>
      <c r="Q92" s="81" t="str">
        <f>IF(COUNT(Cum_Rets!Q92:Q127)&lt;36,"",PRODUCT(Cum_Rets!Q92:Q127)^(1/3)-1)</f>
        <v/>
      </c>
      <c r="R92" s="81">
        <f>IF(COUNT(Cum_Rets!R92:R127)&lt;36,"",PRODUCT(Cum_Rets!R92:R127)^(1/3)-1)</f>
        <v>-1.2652160953696145E-2</v>
      </c>
      <c r="S92" s="81">
        <f>IF(COUNT(Cum_Rets!S92:S127)&lt;36,"",PRODUCT(Cum_Rets!S92:S127)^(1/3)-1)</f>
        <v>2.5347424071990865E-3</v>
      </c>
      <c r="T92" s="88">
        <f t="shared" si="5"/>
        <v>5.8885095626333234E-2</v>
      </c>
      <c r="U92" s="88">
        <f t="shared" si="6"/>
        <v>4.8388894891873369E-2</v>
      </c>
      <c r="V92" s="88">
        <f t="shared" si="7"/>
        <v>1.8901039813569609E-2</v>
      </c>
      <c r="W92" s="88">
        <f t="shared" si="8"/>
        <v>-1.2652160953696145E-2</v>
      </c>
      <c r="X92" s="88">
        <f t="shared" si="9"/>
        <v>-3.2254103270839177E-2</v>
      </c>
    </row>
    <row r="93" spans="1:24" x14ac:dyDescent="0.25">
      <c r="A93" s="79">
        <v>40421</v>
      </c>
      <c r="B93" s="81" t="str">
        <f>IF(COUNT(Cum_Rets!B93:B128)&lt;36,"",PRODUCT(Cum_Rets!B93:B128)^(1/3)-1)</f>
        <v/>
      </c>
      <c r="C93" s="81" t="str">
        <f>IF(COUNT(Cum_Rets!C93:C128)&lt;36,"",PRODUCT(Cum_Rets!C93:C128)^(1/3)-1)</f>
        <v/>
      </c>
      <c r="D93" s="81" t="str">
        <f>IF(COUNT(Cum_Rets!D93:D128)&lt;36,"",PRODUCT(Cum_Rets!D93:D128)^(1/3)-1)</f>
        <v/>
      </c>
      <c r="E93" s="81" t="str">
        <f>IF(COUNT(Cum_Rets!E93:E128)&lt;36,"",PRODUCT(Cum_Rets!E93:E128)^(1/3)-1)</f>
        <v/>
      </c>
      <c r="F93" s="81" t="str">
        <f>IF(COUNT(Cum_Rets!F93:F128)&lt;36,"",PRODUCT(Cum_Rets!F93:F128)^(1/3)-1)</f>
        <v/>
      </c>
      <c r="G93" s="81" t="str">
        <f>IF(COUNT(Cum_Rets!G93:G128)&lt;36,"",PRODUCT(Cum_Rets!G93:G128)^(1/3)-1)</f>
        <v/>
      </c>
      <c r="H93" s="81" t="str">
        <f>IF(COUNT(Cum_Rets!H93:H128)&lt;36,"",PRODUCT(Cum_Rets!H93:H128)^(1/3)-1)</f>
        <v/>
      </c>
      <c r="I93" s="81" t="str">
        <f>IF(COUNT(Cum_Rets!I93:I128)&lt;36,"",PRODUCT(Cum_Rets!I93:I128)^(1/3)-1)</f>
        <v/>
      </c>
      <c r="J93" s="81">
        <f>IF(COUNT(Cum_Rets!J93:J128)&lt;36,"",PRODUCT(Cum_Rets!J93:J128)^(1/3)-1)</f>
        <v>3.754147345385217E-2</v>
      </c>
      <c r="K93" s="81">
        <f>IF(COUNT(Cum_Rets!K93:K128)&lt;36,"",PRODUCT(Cum_Rets!K93:K128)^(1/3)-1)</f>
        <v>-2.3408066396611971E-2</v>
      </c>
      <c r="L93" s="81">
        <f>IF(COUNT(Cum_Rets!L93:L128)&lt;36,"",PRODUCT(Cum_Rets!L93:L128)^(1/3)-1)</f>
        <v>6.80210337161824E-2</v>
      </c>
      <c r="M93" s="81" t="str">
        <f>IF(COUNT(Cum_Rets!M93:M128)&lt;36,"",PRODUCT(Cum_Rets!M93:M128)^(1/3)-1)</f>
        <v/>
      </c>
      <c r="N93" s="81">
        <f>IF(COUNT(Cum_Rets!N93:N128)&lt;36,"",PRODUCT(Cum_Rets!N93:N128)^(1/3)-1)</f>
        <v>8.8796909101517496E-2</v>
      </c>
      <c r="O93" s="81" t="str">
        <f>IF(COUNT(Cum_Rets!O93:O128)&lt;36,"",PRODUCT(Cum_Rets!O93:O128)^(1/3)-1)</f>
        <v/>
      </c>
      <c r="P93" s="81" t="str">
        <f>IF(COUNT(Cum_Rets!P93:P128)&lt;36,"",PRODUCT(Cum_Rets!P93:P128)^(1/3)-1)</f>
        <v/>
      </c>
      <c r="Q93" s="81" t="str">
        <f>IF(COUNT(Cum_Rets!Q93:Q128)&lt;36,"",PRODUCT(Cum_Rets!Q93:Q128)^(1/3)-1)</f>
        <v/>
      </c>
      <c r="R93" s="81">
        <f>IF(COUNT(Cum_Rets!R93:R128)&lt;36,"",PRODUCT(Cum_Rets!R93:R128)^(1/3)-1)</f>
        <v>6.8597112610651045E-3</v>
      </c>
      <c r="S93" s="81">
        <f>IF(COUNT(Cum_Rets!S93:S128)&lt;36,"",PRODUCT(Cum_Rets!S93:S128)^(1/3)-1)</f>
        <v>2.5467295596551365E-2</v>
      </c>
      <c r="T93" s="88">
        <f t="shared" si="5"/>
        <v>8.0486558947383449E-2</v>
      </c>
      <c r="U93" s="88">
        <f t="shared" si="6"/>
        <v>6.80210337161824E-2</v>
      </c>
      <c r="V93" s="88">
        <f t="shared" si="7"/>
        <v>3.754147345385217E-2</v>
      </c>
      <c r="W93" s="88">
        <f t="shared" si="8"/>
        <v>6.8597112610651045E-3</v>
      </c>
      <c r="X93" s="88">
        <f t="shared" si="9"/>
        <v>-1.1300955333541144E-2</v>
      </c>
    </row>
    <row r="94" spans="1:24" x14ac:dyDescent="0.25">
      <c r="A94" s="79">
        <v>40451</v>
      </c>
      <c r="B94" s="81" t="str">
        <f>IF(COUNT(Cum_Rets!B94:B129)&lt;36,"",PRODUCT(Cum_Rets!B94:B129)^(1/3)-1)</f>
        <v/>
      </c>
      <c r="C94" s="81" t="str">
        <f>IF(COUNT(Cum_Rets!C94:C129)&lt;36,"",PRODUCT(Cum_Rets!C94:C129)^(1/3)-1)</f>
        <v/>
      </c>
      <c r="D94" s="81" t="str">
        <f>IF(COUNT(Cum_Rets!D94:D129)&lt;36,"",PRODUCT(Cum_Rets!D94:D129)^(1/3)-1)</f>
        <v/>
      </c>
      <c r="E94" s="81" t="str">
        <f>IF(COUNT(Cum_Rets!E94:E129)&lt;36,"",PRODUCT(Cum_Rets!E94:E129)^(1/3)-1)</f>
        <v/>
      </c>
      <c r="F94" s="81" t="str">
        <f>IF(COUNT(Cum_Rets!F94:F129)&lt;36,"",PRODUCT(Cum_Rets!F94:F129)^(1/3)-1)</f>
        <v/>
      </c>
      <c r="G94" s="81" t="str">
        <f>IF(COUNT(Cum_Rets!G94:G129)&lt;36,"",PRODUCT(Cum_Rets!G94:G129)^(1/3)-1)</f>
        <v/>
      </c>
      <c r="H94" s="81" t="str">
        <f>IF(COUNT(Cum_Rets!H94:H129)&lt;36,"",PRODUCT(Cum_Rets!H94:H129)^(1/3)-1)</f>
        <v/>
      </c>
      <c r="I94" s="81" t="str">
        <f>IF(COUNT(Cum_Rets!I94:I129)&lt;36,"",PRODUCT(Cum_Rets!I94:I129)^(1/3)-1)</f>
        <v/>
      </c>
      <c r="J94" s="81">
        <f>IF(COUNT(Cum_Rets!J94:J129)&lt;36,"",PRODUCT(Cum_Rets!J94:J129)^(1/3)-1)</f>
        <v>2.7517483790370001E-2</v>
      </c>
      <c r="K94" s="81">
        <f>IF(COUNT(Cum_Rets!K94:K129)&lt;36,"",PRODUCT(Cum_Rets!K94:K129)^(1/3)-1)</f>
        <v>-3.5926862767699519E-2</v>
      </c>
      <c r="L94" s="81">
        <f>IF(COUNT(Cum_Rets!L94:L129)&lt;36,"",PRODUCT(Cum_Rets!L94:L129)^(1/3)-1)</f>
        <v>4.7753419189842772E-2</v>
      </c>
      <c r="M94" s="81" t="str">
        <f>IF(COUNT(Cum_Rets!M94:M129)&lt;36,"",PRODUCT(Cum_Rets!M94:M129)^(1/3)-1)</f>
        <v/>
      </c>
      <c r="N94" s="81">
        <f>IF(COUNT(Cum_Rets!N94:N129)&lt;36,"",PRODUCT(Cum_Rets!N94:N129)^(1/3)-1)</f>
        <v>7.8920440016452487E-2</v>
      </c>
      <c r="O94" s="81" t="str">
        <f>IF(COUNT(Cum_Rets!O94:O129)&lt;36,"",PRODUCT(Cum_Rets!O94:O129)^(1/3)-1)</f>
        <v/>
      </c>
      <c r="P94" s="81" t="str">
        <f>IF(COUNT(Cum_Rets!P94:P129)&lt;36,"",PRODUCT(Cum_Rets!P94:P129)^(1/3)-1)</f>
        <v/>
      </c>
      <c r="Q94" s="81" t="str">
        <f>IF(COUNT(Cum_Rets!Q94:Q129)&lt;36,"",PRODUCT(Cum_Rets!Q94:Q129)^(1/3)-1)</f>
        <v/>
      </c>
      <c r="R94" s="81">
        <f>IF(COUNT(Cum_Rets!R94:R129)&lt;36,"",PRODUCT(Cum_Rets!R94:R129)^(1/3)-1)</f>
        <v>-2.7280352968266364E-3</v>
      </c>
      <c r="S94" s="81">
        <f>IF(COUNT(Cum_Rets!S94:S129)&lt;36,"",PRODUCT(Cum_Rets!S94:S129)^(1/3)-1)</f>
        <v>1.083214549449707E-2</v>
      </c>
      <c r="T94" s="88">
        <f t="shared" si="5"/>
        <v>6.645363168580859E-2</v>
      </c>
      <c r="U94" s="88">
        <f t="shared" si="6"/>
        <v>4.7753419189842772E-2</v>
      </c>
      <c r="V94" s="88">
        <f t="shared" si="7"/>
        <v>2.7517483790370001E-2</v>
      </c>
      <c r="W94" s="88">
        <f t="shared" si="8"/>
        <v>-2.7280352968266364E-3</v>
      </c>
      <c r="X94" s="88">
        <f t="shared" si="9"/>
        <v>-2.2647331779350369E-2</v>
      </c>
    </row>
    <row r="95" spans="1:24" x14ac:dyDescent="0.25">
      <c r="A95" s="79">
        <v>40482</v>
      </c>
      <c r="B95" s="81" t="str">
        <f>IF(COUNT(Cum_Rets!B95:B130)&lt;36,"",PRODUCT(Cum_Rets!B95:B130)^(1/3)-1)</f>
        <v/>
      </c>
      <c r="C95" s="81" t="str">
        <f>IF(COUNT(Cum_Rets!C95:C130)&lt;36,"",PRODUCT(Cum_Rets!C95:C130)^(1/3)-1)</f>
        <v/>
      </c>
      <c r="D95" s="81" t="str">
        <f>IF(COUNT(Cum_Rets!D95:D130)&lt;36,"",PRODUCT(Cum_Rets!D95:D130)^(1/3)-1)</f>
        <v/>
      </c>
      <c r="E95" s="81" t="str">
        <f>IF(COUNT(Cum_Rets!E95:E130)&lt;36,"",PRODUCT(Cum_Rets!E95:E130)^(1/3)-1)</f>
        <v/>
      </c>
      <c r="F95" s="81" t="str">
        <f>IF(COUNT(Cum_Rets!F95:F130)&lt;36,"",PRODUCT(Cum_Rets!F95:F130)^(1/3)-1)</f>
        <v/>
      </c>
      <c r="G95" s="81" t="str">
        <f>IF(COUNT(Cum_Rets!G95:G130)&lt;36,"",PRODUCT(Cum_Rets!G95:G130)^(1/3)-1)</f>
        <v/>
      </c>
      <c r="H95" s="81" t="str">
        <f>IF(COUNT(Cum_Rets!H95:H130)&lt;36,"",PRODUCT(Cum_Rets!H95:H130)^(1/3)-1)</f>
        <v/>
      </c>
      <c r="I95" s="81" t="str">
        <f>IF(COUNT(Cum_Rets!I95:I130)&lt;36,"",PRODUCT(Cum_Rets!I95:I130)^(1/3)-1)</f>
        <v/>
      </c>
      <c r="J95" s="81">
        <f>IF(COUNT(Cum_Rets!J95:J130)&lt;36,"",PRODUCT(Cum_Rets!J95:J130)^(1/3)-1)</f>
        <v>4.1000362605790874E-2</v>
      </c>
      <c r="K95" s="81">
        <f>IF(COUNT(Cum_Rets!K95:K130)&lt;36,"",PRODUCT(Cum_Rets!K95:K130)^(1/3)-1)</f>
        <v>-3.600881818780155E-2</v>
      </c>
      <c r="L95" s="81">
        <f>IF(COUNT(Cum_Rets!L95:L130)&lt;36,"",PRODUCT(Cum_Rets!L95:L130)^(1/3)-1)</f>
        <v>5.7394689353577721E-2</v>
      </c>
      <c r="M95" s="81" t="str">
        <f>IF(COUNT(Cum_Rets!M95:M130)&lt;36,"",PRODUCT(Cum_Rets!M95:M130)^(1/3)-1)</f>
        <v/>
      </c>
      <c r="N95" s="81">
        <f>IF(COUNT(Cum_Rets!N95:N130)&lt;36,"",PRODUCT(Cum_Rets!N95:N130)^(1/3)-1)</f>
        <v>9.2281717443066791E-2</v>
      </c>
      <c r="O95" s="81" t="str">
        <f>IF(COUNT(Cum_Rets!O95:O130)&lt;36,"",PRODUCT(Cum_Rets!O95:O130)^(1/3)-1)</f>
        <v/>
      </c>
      <c r="P95" s="81" t="str">
        <f>IF(COUNT(Cum_Rets!P95:P130)&lt;36,"",PRODUCT(Cum_Rets!P95:P130)^(1/3)-1)</f>
        <v/>
      </c>
      <c r="Q95" s="81" t="str">
        <f>IF(COUNT(Cum_Rets!Q95:Q130)&lt;36,"",PRODUCT(Cum_Rets!Q95:Q130)^(1/3)-1)</f>
        <v/>
      </c>
      <c r="R95" s="81">
        <f>IF(COUNT(Cum_Rets!R95:R130)&lt;36,"",PRODUCT(Cum_Rets!R95:R130)^(1/3)-1)</f>
        <v>1.6087184514363972E-2</v>
      </c>
      <c r="S95" s="81">
        <f>IF(COUNT(Cum_Rets!S95:S130)&lt;36,"",PRODUCT(Cum_Rets!S95:S130)^(1/3)-1)</f>
        <v>2.2725405436338608E-2</v>
      </c>
      <c r="T95" s="88">
        <f t="shared" si="5"/>
        <v>7.8326906207271146E-2</v>
      </c>
      <c r="U95" s="88">
        <f t="shared" si="6"/>
        <v>5.7394689353577721E-2</v>
      </c>
      <c r="V95" s="88">
        <f t="shared" si="7"/>
        <v>4.1000362605790874E-2</v>
      </c>
      <c r="W95" s="88">
        <f t="shared" si="8"/>
        <v>1.6087184514363972E-2</v>
      </c>
      <c r="X95" s="88">
        <f t="shared" si="9"/>
        <v>-1.5170417106935345E-2</v>
      </c>
    </row>
    <row r="96" spans="1:24" x14ac:dyDescent="0.25">
      <c r="A96" s="79">
        <v>40512</v>
      </c>
      <c r="B96" s="81" t="str">
        <f>IF(COUNT(Cum_Rets!B96:B131)&lt;36,"",PRODUCT(Cum_Rets!B96:B131)^(1/3)-1)</f>
        <v/>
      </c>
      <c r="C96" s="81" t="str">
        <f>IF(COUNT(Cum_Rets!C96:C131)&lt;36,"",PRODUCT(Cum_Rets!C96:C131)^(1/3)-1)</f>
        <v/>
      </c>
      <c r="D96" s="81" t="str">
        <f>IF(COUNT(Cum_Rets!D96:D131)&lt;36,"",PRODUCT(Cum_Rets!D96:D131)^(1/3)-1)</f>
        <v/>
      </c>
      <c r="E96" s="81" t="str">
        <f>IF(COUNT(Cum_Rets!E96:E131)&lt;36,"",PRODUCT(Cum_Rets!E96:E131)^(1/3)-1)</f>
        <v/>
      </c>
      <c r="F96" s="81" t="str">
        <f>IF(COUNT(Cum_Rets!F96:F131)&lt;36,"",PRODUCT(Cum_Rets!F96:F131)^(1/3)-1)</f>
        <v/>
      </c>
      <c r="G96" s="81" t="str">
        <f>IF(COUNT(Cum_Rets!G96:G131)&lt;36,"",PRODUCT(Cum_Rets!G96:G131)^(1/3)-1)</f>
        <v/>
      </c>
      <c r="H96" s="81" t="str">
        <f>IF(COUNT(Cum_Rets!H96:H131)&lt;36,"",PRODUCT(Cum_Rets!H96:H131)^(1/3)-1)</f>
        <v/>
      </c>
      <c r="I96" s="81" t="str">
        <f>IF(COUNT(Cum_Rets!I96:I131)&lt;36,"",PRODUCT(Cum_Rets!I96:I131)^(1/3)-1)</f>
        <v/>
      </c>
      <c r="J96" s="81">
        <f>IF(COUNT(Cum_Rets!J96:J131)&lt;36,"",PRODUCT(Cum_Rets!J96:J131)^(1/3)-1)</f>
        <v>3.7231455827781978E-2</v>
      </c>
      <c r="K96" s="81">
        <f>IF(COUNT(Cum_Rets!K96:K131)&lt;36,"",PRODUCT(Cum_Rets!K96:K131)^(1/3)-1)</f>
        <v>-3.9309480111956341E-2</v>
      </c>
      <c r="L96" s="81">
        <f>IF(COUNT(Cum_Rets!L96:L131)&lt;36,"",PRODUCT(Cum_Rets!L96:L131)^(1/3)-1)</f>
        <v>5.9321771363469056E-2</v>
      </c>
      <c r="M96" s="81" t="str">
        <f>IF(COUNT(Cum_Rets!M96:M131)&lt;36,"",PRODUCT(Cum_Rets!M96:M131)^(1/3)-1)</f>
        <v/>
      </c>
      <c r="N96" s="81">
        <f>IF(COUNT(Cum_Rets!N96:N131)&lt;36,"",PRODUCT(Cum_Rets!N96:N131)^(1/3)-1)</f>
        <v>8.5375183560683521E-2</v>
      </c>
      <c r="O96" s="81" t="str">
        <f>IF(COUNT(Cum_Rets!O96:O131)&lt;36,"",PRODUCT(Cum_Rets!O96:O131)^(1/3)-1)</f>
        <v/>
      </c>
      <c r="P96" s="81" t="str">
        <f>IF(COUNT(Cum_Rets!P96:P131)&lt;36,"",PRODUCT(Cum_Rets!P96:P131)^(1/3)-1)</f>
        <v/>
      </c>
      <c r="Q96" s="81" t="str">
        <f>IF(COUNT(Cum_Rets!Q96:Q131)&lt;36,"",PRODUCT(Cum_Rets!Q96:Q131)^(1/3)-1)</f>
        <v/>
      </c>
      <c r="R96" s="81">
        <f>IF(COUNT(Cum_Rets!R96:R131)&lt;36,"",PRODUCT(Cum_Rets!R96:R131)^(1/3)-1)</f>
        <v>7.8264934906178141E-3</v>
      </c>
      <c r="S96" s="81">
        <f>IF(COUNT(Cum_Rets!S96:S131)&lt;36,"",PRODUCT(Cum_Rets!S96:S131)^(1/3)-1)</f>
        <v>1.8663818471002624E-2</v>
      </c>
      <c r="T96" s="88">
        <f t="shared" si="5"/>
        <v>7.4953818681797721E-2</v>
      </c>
      <c r="U96" s="88">
        <f t="shared" si="6"/>
        <v>5.9321771363469056E-2</v>
      </c>
      <c r="V96" s="88">
        <f t="shared" si="7"/>
        <v>3.7231455827781978E-2</v>
      </c>
      <c r="W96" s="88">
        <f t="shared" si="8"/>
        <v>7.8264934906178141E-3</v>
      </c>
      <c r="X96" s="88">
        <f t="shared" si="9"/>
        <v>-2.0455090670926684E-2</v>
      </c>
    </row>
    <row r="97" spans="1:24" x14ac:dyDescent="0.25">
      <c r="A97" s="79">
        <v>40543</v>
      </c>
      <c r="B97" s="81" t="str">
        <f>IF(COUNT(Cum_Rets!B97:B132)&lt;36,"",PRODUCT(Cum_Rets!B97:B132)^(1/3)-1)</f>
        <v/>
      </c>
      <c r="C97" s="81" t="str">
        <f>IF(COUNT(Cum_Rets!C97:C132)&lt;36,"",PRODUCT(Cum_Rets!C97:C132)^(1/3)-1)</f>
        <v/>
      </c>
      <c r="D97" s="81" t="str">
        <f>IF(COUNT(Cum_Rets!D97:D132)&lt;36,"",PRODUCT(Cum_Rets!D97:D132)^(1/3)-1)</f>
        <v/>
      </c>
      <c r="E97" s="81" t="str">
        <f>IF(COUNT(Cum_Rets!E97:E132)&lt;36,"",PRODUCT(Cum_Rets!E97:E132)^(1/3)-1)</f>
        <v/>
      </c>
      <c r="F97" s="81" t="str">
        <f>IF(COUNT(Cum_Rets!F97:F132)&lt;36,"",PRODUCT(Cum_Rets!F97:F132)^(1/3)-1)</f>
        <v/>
      </c>
      <c r="G97" s="81" t="str">
        <f>IF(COUNT(Cum_Rets!G97:G132)&lt;36,"",PRODUCT(Cum_Rets!G97:G132)^(1/3)-1)</f>
        <v/>
      </c>
      <c r="H97" s="81" t="str">
        <f>IF(COUNT(Cum_Rets!H97:H132)&lt;36,"",PRODUCT(Cum_Rets!H97:H132)^(1/3)-1)</f>
        <v/>
      </c>
      <c r="I97" s="81" t="str">
        <f>IF(COUNT(Cum_Rets!I97:I132)&lt;36,"",PRODUCT(Cum_Rets!I97:I132)^(1/3)-1)</f>
        <v/>
      </c>
      <c r="J97" s="81">
        <f>IF(COUNT(Cum_Rets!J97:J132)&lt;36,"",PRODUCT(Cum_Rets!J97:J132)^(1/3)-1)</f>
        <v>4.6967423760329918E-2</v>
      </c>
      <c r="K97" s="81">
        <f>IF(COUNT(Cum_Rets!K97:K132)&lt;36,"",PRODUCT(Cum_Rets!K97:K132)^(1/3)-1)</f>
        <v>-1.8496786978294932E-2</v>
      </c>
      <c r="L97" s="81">
        <f>IF(COUNT(Cum_Rets!L97:L132)&lt;36,"",PRODUCT(Cum_Rets!L97:L132)^(1/3)-1)</f>
        <v>6.1343137909764645E-2</v>
      </c>
      <c r="M97" s="81" t="str">
        <f>IF(COUNT(Cum_Rets!M97:M132)&lt;36,"",PRODUCT(Cum_Rets!M97:M132)^(1/3)-1)</f>
        <v/>
      </c>
      <c r="N97" s="81">
        <f>IF(COUNT(Cum_Rets!N97:N132)&lt;36,"",PRODUCT(Cum_Rets!N97:N132)^(1/3)-1)</f>
        <v>9.688797891721368E-2</v>
      </c>
      <c r="O97" s="81" t="str">
        <f>IF(COUNT(Cum_Rets!O97:O132)&lt;36,"",PRODUCT(Cum_Rets!O97:O132)^(1/3)-1)</f>
        <v/>
      </c>
      <c r="P97" s="81" t="str">
        <f>IF(COUNT(Cum_Rets!P97:P132)&lt;36,"",PRODUCT(Cum_Rets!P97:P132)^(1/3)-1)</f>
        <v/>
      </c>
      <c r="Q97" s="81" t="str">
        <f>IF(COUNT(Cum_Rets!Q97:Q132)&lt;36,"",PRODUCT(Cum_Rets!Q97:Q132)^(1/3)-1)</f>
        <v/>
      </c>
      <c r="R97" s="81">
        <f>IF(COUNT(Cum_Rets!R97:R132)&lt;36,"",PRODUCT(Cum_Rets!R97:R132)^(1/3)-1)</f>
        <v>2.0172374865348175E-2</v>
      </c>
      <c r="S97" s="81">
        <f>IF(COUNT(Cum_Rets!S97:S132)&lt;36,"",PRODUCT(Cum_Rets!S97:S132)^(1/3)-1)</f>
        <v>2.8181621477691765E-2</v>
      </c>
      <c r="T97" s="88">
        <f t="shared" si="5"/>
        <v>8.2670042514234057E-2</v>
      </c>
      <c r="U97" s="88">
        <f t="shared" si="6"/>
        <v>6.1343137909764645E-2</v>
      </c>
      <c r="V97" s="88">
        <f t="shared" si="7"/>
        <v>4.6967423760329918E-2</v>
      </c>
      <c r="W97" s="88">
        <f t="shared" si="8"/>
        <v>2.0172374865348175E-2</v>
      </c>
      <c r="X97" s="88">
        <f t="shared" si="9"/>
        <v>-3.0291222408376922E-3</v>
      </c>
    </row>
    <row r="98" spans="1:24" x14ac:dyDescent="0.25">
      <c r="A98" s="79">
        <v>40574</v>
      </c>
      <c r="B98" s="81" t="str">
        <f>IF(COUNT(Cum_Rets!B98:B133)&lt;36,"",PRODUCT(Cum_Rets!B98:B133)^(1/3)-1)</f>
        <v/>
      </c>
      <c r="C98" s="81" t="str">
        <f>IF(COUNT(Cum_Rets!C98:C133)&lt;36,"",PRODUCT(Cum_Rets!C98:C133)^(1/3)-1)</f>
        <v/>
      </c>
      <c r="D98" s="81" t="str">
        <f>IF(COUNT(Cum_Rets!D98:D133)&lt;36,"",PRODUCT(Cum_Rets!D98:D133)^(1/3)-1)</f>
        <v/>
      </c>
      <c r="E98" s="81" t="str">
        <f>IF(COUNT(Cum_Rets!E98:E133)&lt;36,"",PRODUCT(Cum_Rets!E98:E133)^(1/3)-1)</f>
        <v/>
      </c>
      <c r="F98" s="81" t="str">
        <f>IF(COUNT(Cum_Rets!F98:F133)&lt;36,"",PRODUCT(Cum_Rets!F98:F133)^(1/3)-1)</f>
        <v/>
      </c>
      <c r="G98" s="81" t="str">
        <f>IF(COUNT(Cum_Rets!G98:G133)&lt;36,"",PRODUCT(Cum_Rets!G98:G133)^(1/3)-1)</f>
        <v/>
      </c>
      <c r="H98" s="81" t="str">
        <f>IF(COUNT(Cum_Rets!H98:H133)&lt;36,"",PRODUCT(Cum_Rets!H98:H133)^(1/3)-1)</f>
        <v/>
      </c>
      <c r="I98" s="81" t="str">
        <f>IF(COUNT(Cum_Rets!I98:I133)&lt;36,"",PRODUCT(Cum_Rets!I98:I133)^(1/3)-1)</f>
        <v/>
      </c>
      <c r="J98" s="81">
        <f>IF(COUNT(Cum_Rets!J98:J133)&lt;36,"",PRODUCT(Cum_Rets!J98:J133)^(1/3)-1)</f>
        <v>7.6070794778027029E-2</v>
      </c>
      <c r="K98" s="81">
        <f>IF(COUNT(Cum_Rets!K98:K133)&lt;36,"",PRODUCT(Cum_Rets!K98:K133)^(1/3)-1)</f>
        <v>-1.3940613540483149E-2</v>
      </c>
      <c r="L98" s="81">
        <f>IF(COUNT(Cum_Rets!L98:L133)&lt;36,"",PRODUCT(Cum_Rets!L98:L133)^(1/3)-1)</f>
        <v>9.196094718776826E-2</v>
      </c>
      <c r="M98" s="81" t="str">
        <f>IF(COUNT(Cum_Rets!M98:M133)&lt;36,"",PRODUCT(Cum_Rets!M98:M133)^(1/3)-1)</f>
        <v/>
      </c>
      <c r="N98" s="81">
        <f>IF(COUNT(Cum_Rets!N98:N133)&lt;36,"",PRODUCT(Cum_Rets!N98:N133)^(1/3)-1)</f>
        <v>0.12489236986594454</v>
      </c>
      <c r="O98" s="81" t="str">
        <f>IF(COUNT(Cum_Rets!O98:O133)&lt;36,"",PRODUCT(Cum_Rets!O98:O133)^(1/3)-1)</f>
        <v/>
      </c>
      <c r="P98" s="81" t="str">
        <f>IF(COUNT(Cum_Rets!P98:P133)&lt;36,"",PRODUCT(Cum_Rets!P98:P133)^(1/3)-1)</f>
        <v/>
      </c>
      <c r="Q98" s="81" t="str">
        <f>IF(COUNT(Cum_Rets!Q98:Q133)&lt;36,"",PRODUCT(Cum_Rets!Q98:Q133)^(1/3)-1)</f>
        <v/>
      </c>
      <c r="R98" s="81">
        <f>IF(COUNT(Cum_Rets!R98:R133)&lt;36,"",PRODUCT(Cum_Rets!R98:R133)^(1/3)-1)</f>
        <v>4.705217387956151E-2</v>
      </c>
      <c r="S98" s="81">
        <f>IF(COUNT(Cum_Rets!S98:S133)&lt;36,"",PRODUCT(Cum_Rets!S98:S133)^(1/3)-1)</f>
        <v>6.468419671058423E-2</v>
      </c>
      <c r="T98" s="88">
        <f t="shared" si="5"/>
        <v>0.11171980079467402</v>
      </c>
      <c r="U98" s="88">
        <f t="shared" si="6"/>
        <v>9.196094718776826E-2</v>
      </c>
      <c r="V98" s="88">
        <f t="shared" si="7"/>
        <v>7.6070794778027029E-2</v>
      </c>
      <c r="W98" s="88">
        <f t="shared" si="8"/>
        <v>4.705217387956151E-2</v>
      </c>
      <c r="X98" s="88">
        <f t="shared" si="9"/>
        <v>1.0456501427534709E-2</v>
      </c>
    </row>
    <row r="99" spans="1:24" x14ac:dyDescent="0.25">
      <c r="A99" s="79">
        <v>40602</v>
      </c>
      <c r="B99" s="81" t="str">
        <f>IF(COUNT(Cum_Rets!B99:B134)&lt;36,"",PRODUCT(Cum_Rets!B99:B134)^(1/3)-1)</f>
        <v/>
      </c>
      <c r="C99" s="81" t="str">
        <f>IF(COUNT(Cum_Rets!C99:C134)&lt;36,"",PRODUCT(Cum_Rets!C99:C134)^(1/3)-1)</f>
        <v/>
      </c>
      <c r="D99" s="81" t="str">
        <f>IF(COUNT(Cum_Rets!D99:D134)&lt;36,"",PRODUCT(Cum_Rets!D99:D134)^(1/3)-1)</f>
        <v/>
      </c>
      <c r="E99" s="81" t="str">
        <f>IF(COUNT(Cum_Rets!E99:E134)&lt;36,"",PRODUCT(Cum_Rets!E99:E134)^(1/3)-1)</f>
        <v/>
      </c>
      <c r="F99" s="81" t="str">
        <f>IF(COUNT(Cum_Rets!F99:F134)&lt;36,"",PRODUCT(Cum_Rets!F99:F134)^(1/3)-1)</f>
        <v/>
      </c>
      <c r="G99" s="81" t="str">
        <f>IF(COUNT(Cum_Rets!G99:G134)&lt;36,"",PRODUCT(Cum_Rets!G99:G134)^(1/3)-1)</f>
        <v/>
      </c>
      <c r="H99" s="81" t="str">
        <f>IF(COUNT(Cum_Rets!H99:H134)&lt;36,"",PRODUCT(Cum_Rets!H99:H134)^(1/3)-1)</f>
        <v/>
      </c>
      <c r="I99" s="81" t="str">
        <f>IF(COUNT(Cum_Rets!I99:I134)&lt;36,"",PRODUCT(Cum_Rets!I99:I134)^(1/3)-1)</f>
        <v/>
      </c>
      <c r="J99" s="81">
        <f>IF(COUNT(Cum_Rets!J99:J134)&lt;36,"",PRODUCT(Cum_Rets!J99:J134)^(1/3)-1)</f>
        <v>9.4597604116765321E-2</v>
      </c>
      <c r="K99" s="81">
        <f>IF(COUNT(Cum_Rets!K99:K134)&lt;36,"",PRODUCT(Cum_Rets!K99:K134)^(1/3)-1)</f>
        <v>2.2003114425261927E-2</v>
      </c>
      <c r="L99" s="81">
        <f>IF(COUNT(Cum_Rets!L99:L134)&lt;36,"",PRODUCT(Cum_Rets!L99:L134)^(1/3)-1)</f>
        <v>9.6545679065506596E-2</v>
      </c>
      <c r="M99" s="81" t="str">
        <f>IF(COUNT(Cum_Rets!M99:M134)&lt;36,"",PRODUCT(Cum_Rets!M99:M134)^(1/3)-1)</f>
        <v/>
      </c>
      <c r="N99" s="81">
        <f>IF(COUNT(Cum_Rets!N99:N134)&lt;36,"",PRODUCT(Cum_Rets!N99:N134)^(1/3)-1)</f>
        <v>0.14034723261198567</v>
      </c>
      <c r="O99" s="81" t="str">
        <f>IF(COUNT(Cum_Rets!O99:O134)&lt;36,"",PRODUCT(Cum_Rets!O99:O134)^(1/3)-1)</f>
        <v/>
      </c>
      <c r="P99" s="81" t="str">
        <f>IF(COUNT(Cum_Rets!P99:P134)&lt;36,"",PRODUCT(Cum_Rets!P99:P134)^(1/3)-1)</f>
        <v/>
      </c>
      <c r="Q99" s="81" t="str">
        <f>IF(COUNT(Cum_Rets!Q99:Q134)&lt;36,"",PRODUCT(Cum_Rets!Q99:Q134)^(1/3)-1)</f>
        <v/>
      </c>
      <c r="R99" s="81">
        <f>IF(COUNT(Cum_Rets!R99:R134)&lt;36,"",PRODUCT(Cum_Rets!R99:R134)^(1/3)-1)</f>
        <v>7.012417650616154E-2</v>
      </c>
      <c r="S99" s="81">
        <f>IF(COUNT(Cum_Rets!S99:S134)&lt;36,"",PRODUCT(Cum_Rets!S99:S134)^(1/3)-1)</f>
        <v>7.7520645275132694E-2</v>
      </c>
      <c r="T99" s="88">
        <f t="shared" si="5"/>
        <v>0.12282661119339403</v>
      </c>
      <c r="U99" s="88">
        <f t="shared" si="6"/>
        <v>9.6545679065506596E-2</v>
      </c>
      <c r="V99" s="88">
        <f t="shared" si="7"/>
        <v>9.4597604116765321E-2</v>
      </c>
      <c r="W99" s="88">
        <f t="shared" si="8"/>
        <v>7.012417650616154E-2</v>
      </c>
      <c r="X99" s="88">
        <f t="shared" si="9"/>
        <v>4.1251539257621768E-2</v>
      </c>
    </row>
    <row r="100" spans="1:24" x14ac:dyDescent="0.25">
      <c r="A100" s="79">
        <v>40633</v>
      </c>
      <c r="B100" s="81" t="str">
        <f>IF(COUNT(Cum_Rets!B100:B135)&lt;36,"",PRODUCT(Cum_Rets!B100:B135)^(1/3)-1)</f>
        <v/>
      </c>
      <c r="C100" s="81" t="str">
        <f>IF(COUNT(Cum_Rets!C100:C135)&lt;36,"",PRODUCT(Cum_Rets!C100:C135)^(1/3)-1)</f>
        <v/>
      </c>
      <c r="D100" s="81" t="str">
        <f>IF(COUNT(Cum_Rets!D100:D135)&lt;36,"",PRODUCT(Cum_Rets!D100:D135)^(1/3)-1)</f>
        <v/>
      </c>
      <c r="E100" s="81" t="str">
        <f>IF(COUNT(Cum_Rets!E100:E135)&lt;36,"",PRODUCT(Cum_Rets!E100:E135)^(1/3)-1)</f>
        <v/>
      </c>
      <c r="F100" s="81" t="str">
        <f>IF(COUNT(Cum_Rets!F100:F135)&lt;36,"",PRODUCT(Cum_Rets!F100:F135)^(1/3)-1)</f>
        <v/>
      </c>
      <c r="G100" s="81" t="str">
        <f>IF(COUNT(Cum_Rets!G100:G135)&lt;36,"",PRODUCT(Cum_Rets!G100:G135)^(1/3)-1)</f>
        <v/>
      </c>
      <c r="H100" s="81" t="str">
        <f>IF(COUNT(Cum_Rets!H100:H135)&lt;36,"",PRODUCT(Cum_Rets!H100:H135)^(1/3)-1)</f>
        <v/>
      </c>
      <c r="I100" s="81" t="str">
        <f>IF(COUNT(Cum_Rets!I100:I135)&lt;36,"",PRODUCT(Cum_Rets!I100:I135)^(1/3)-1)</f>
        <v/>
      </c>
      <c r="J100" s="81">
        <f>IF(COUNT(Cum_Rets!J100:J135)&lt;36,"",PRODUCT(Cum_Rets!J100:J135)^(1/3)-1)</f>
        <v>7.0954398764625282E-2</v>
      </c>
      <c r="K100" s="81">
        <f>IF(COUNT(Cum_Rets!K100:K135)&lt;36,"",PRODUCT(Cum_Rets!K100:K135)^(1/3)-1)</f>
        <v>-1.3667035177055586E-2</v>
      </c>
      <c r="L100" s="81">
        <f>IF(COUNT(Cum_Rets!L100:L135)&lt;36,"",PRODUCT(Cum_Rets!L100:L135)^(1/3)-1)</f>
        <v>7.2428560830602118E-2</v>
      </c>
      <c r="M100" s="81" t="str">
        <f>IF(COUNT(Cum_Rets!M100:M135)&lt;36,"",PRODUCT(Cum_Rets!M100:M135)^(1/3)-1)</f>
        <v/>
      </c>
      <c r="N100" s="81">
        <f>IF(COUNT(Cum_Rets!N100:N135)&lt;36,"",PRODUCT(Cum_Rets!N100:N135)^(1/3)-1)</f>
        <v>0.11709923025455304</v>
      </c>
      <c r="O100" s="81" t="str">
        <f>IF(COUNT(Cum_Rets!O100:O135)&lt;36,"",PRODUCT(Cum_Rets!O100:O135)^(1/3)-1)</f>
        <v/>
      </c>
      <c r="P100" s="81" t="str">
        <f>IF(COUNT(Cum_Rets!P100:P135)&lt;36,"",PRODUCT(Cum_Rets!P100:P135)^(1/3)-1)</f>
        <v/>
      </c>
      <c r="Q100" s="81" t="str">
        <f>IF(COUNT(Cum_Rets!Q100:Q135)&lt;36,"",PRODUCT(Cum_Rets!Q100:Q135)^(1/3)-1)</f>
        <v/>
      </c>
      <c r="R100" s="81">
        <f>IF(COUNT(Cum_Rets!R100:R135)&lt;36,"",PRODUCT(Cum_Rets!R100:R135)^(1/3)-1)</f>
        <v>5.2844078619256996E-2</v>
      </c>
      <c r="S100" s="81">
        <f>IF(COUNT(Cum_Rets!S100:S135)&lt;36,"",PRODUCT(Cum_Rets!S100:S135)^(1/3)-1)</f>
        <v>4.5780272312253123E-2</v>
      </c>
      <c r="T100" s="88">
        <f t="shared" si="5"/>
        <v>9.9230962484972651E-2</v>
      </c>
      <c r="U100" s="88">
        <f t="shared" si="6"/>
        <v>7.2428560830602118E-2</v>
      </c>
      <c r="V100" s="88">
        <f t="shared" si="7"/>
        <v>7.0954398764625282E-2</v>
      </c>
      <c r="W100" s="88">
        <f t="shared" si="8"/>
        <v>5.2844078619256996E-2</v>
      </c>
      <c r="X100" s="88">
        <f t="shared" si="9"/>
        <v>1.2937410341469439E-2</v>
      </c>
    </row>
    <row r="101" spans="1:24" x14ac:dyDescent="0.25">
      <c r="A101" s="79">
        <v>40663</v>
      </c>
      <c r="B101" s="81" t="str">
        <f>IF(COUNT(Cum_Rets!B101:B136)&lt;36,"",PRODUCT(Cum_Rets!B101:B136)^(1/3)-1)</f>
        <v/>
      </c>
      <c r="C101" s="81" t="str">
        <f>IF(COUNT(Cum_Rets!C101:C136)&lt;36,"",PRODUCT(Cum_Rets!C101:C136)^(1/3)-1)</f>
        <v/>
      </c>
      <c r="D101" s="81" t="str">
        <f>IF(COUNT(Cum_Rets!D101:D136)&lt;36,"",PRODUCT(Cum_Rets!D101:D136)^(1/3)-1)</f>
        <v/>
      </c>
      <c r="E101" s="81" t="str">
        <f>IF(COUNT(Cum_Rets!E101:E136)&lt;36,"",PRODUCT(Cum_Rets!E101:E136)^(1/3)-1)</f>
        <v/>
      </c>
      <c r="F101" s="81" t="str">
        <f>IF(COUNT(Cum_Rets!F101:F136)&lt;36,"",PRODUCT(Cum_Rets!F101:F136)^(1/3)-1)</f>
        <v/>
      </c>
      <c r="G101" s="81" t="str">
        <f>IF(COUNT(Cum_Rets!G101:G136)&lt;36,"",PRODUCT(Cum_Rets!G101:G136)^(1/3)-1)</f>
        <v/>
      </c>
      <c r="H101" s="81" t="str">
        <f>IF(COUNT(Cum_Rets!H101:H136)&lt;36,"",PRODUCT(Cum_Rets!H101:H136)^(1/3)-1)</f>
        <v/>
      </c>
      <c r="I101" s="81" t="str">
        <f>IF(COUNT(Cum_Rets!I101:I136)&lt;36,"",PRODUCT(Cum_Rets!I101:I136)^(1/3)-1)</f>
        <v/>
      </c>
      <c r="J101" s="81">
        <f>IF(COUNT(Cum_Rets!J101:J136)&lt;36,"",PRODUCT(Cum_Rets!J101:J136)^(1/3)-1)</f>
        <v>7.6172992457844924E-2</v>
      </c>
      <c r="K101" s="81">
        <f>IF(COUNT(Cum_Rets!K101:K136)&lt;36,"",PRODUCT(Cum_Rets!K101:K136)^(1/3)-1)</f>
        <v>-6.0555846026858484E-3</v>
      </c>
      <c r="L101" s="81">
        <f>IF(COUNT(Cum_Rets!L101:L136)&lt;36,"",PRODUCT(Cum_Rets!L101:L136)^(1/3)-1)</f>
        <v>6.7568403254135934E-2</v>
      </c>
      <c r="M101" s="81" t="str">
        <f>IF(COUNT(Cum_Rets!M101:M136)&lt;36,"",PRODUCT(Cum_Rets!M101:M136)^(1/3)-1)</f>
        <v/>
      </c>
      <c r="N101" s="81">
        <f>IF(COUNT(Cum_Rets!N101:N136)&lt;36,"",PRODUCT(Cum_Rets!N101:N136)^(1/3)-1)</f>
        <v>0.12241355735095394</v>
      </c>
      <c r="O101" s="81" t="str">
        <f>IF(COUNT(Cum_Rets!O101:O136)&lt;36,"",PRODUCT(Cum_Rets!O101:O136)^(1/3)-1)</f>
        <v/>
      </c>
      <c r="P101" s="81" t="str">
        <f>IF(COUNT(Cum_Rets!P101:P136)&lt;36,"",PRODUCT(Cum_Rets!P101:P136)^(1/3)-1)</f>
        <v/>
      </c>
      <c r="Q101" s="81" t="str">
        <f>IF(COUNT(Cum_Rets!Q101:Q136)&lt;36,"",PRODUCT(Cum_Rets!Q101:Q136)^(1/3)-1)</f>
        <v/>
      </c>
      <c r="R101" s="81">
        <f>IF(COUNT(Cum_Rets!R101:R136)&lt;36,"",PRODUCT(Cum_Rets!R101:R136)^(1/3)-1)</f>
        <v>6.6787793907698401E-2</v>
      </c>
      <c r="S101" s="81">
        <f>IF(COUNT(Cum_Rets!S101:S136)&lt;36,"",PRODUCT(Cum_Rets!S101:S136)^(1/3)-1)</f>
        <v>5.8435074684882293E-2</v>
      </c>
      <c r="T101" s="88">
        <f t="shared" si="5"/>
        <v>0.10391733139371032</v>
      </c>
      <c r="U101" s="88">
        <f t="shared" si="6"/>
        <v>7.6172992457844924E-2</v>
      </c>
      <c r="V101" s="88">
        <f t="shared" si="7"/>
        <v>6.7568403254135934E-2</v>
      </c>
      <c r="W101" s="88">
        <f t="shared" si="8"/>
        <v>6.6787793907698401E-2</v>
      </c>
      <c r="X101" s="88">
        <f t="shared" si="9"/>
        <v>2.3081766801467844E-2</v>
      </c>
    </row>
    <row r="102" spans="1:24" x14ac:dyDescent="0.25">
      <c r="A102" s="79">
        <v>40694</v>
      </c>
      <c r="B102" s="81" t="str">
        <f>IF(COUNT(Cum_Rets!B102:B137)&lt;36,"",PRODUCT(Cum_Rets!B102:B137)^(1/3)-1)</f>
        <v/>
      </c>
      <c r="C102" s="81" t="str">
        <f>IF(COUNT(Cum_Rets!C102:C137)&lt;36,"",PRODUCT(Cum_Rets!C102:C137)^(1/3)-1)</f>
        <v/>
      </c>
      <c r="D102" s="81" t="str">
        <f>IF(COUNT(Cum_Rets!D102:D137)&lt;36,"",PRODUCT(Cum_Rets!D102:D137)^(1/3)-1)</f>
        <v/>
      </c>
      <c r="E102" s="81" t="str">
        <f>IF(COUNT(Cum_Rets!E102:E137)&lt;36,"",PRODUCT(Cum_Rets!E102:E137)^(1/3)-1)</f>
        <v/>
      </c>
      <c r="F102" s="81" t="str">
        <f>IF(COUNT(Cum_Rets!F102:F137)&lt;36,"",PRODUCT(Cum_Rets!F102:F137)^(1/3)-1)</f>
        <v/>
      </c>
      <c r="G102" s="81" t="str">
        <f>IF(COUNT(Cum_Rets!G102:G137)&lt;36,"",PRODUCT(Cum_Rets!G102:G137)^(1/3)-1)</f>
        <v/>
      </c>
      <c r="H102" s="81" t="str">
        <f>IF(COUNT(Cum_Rets!H102:H137)&lt;36,"",PRODUCT(Cum_Rets!H102:H137)^(1/3)-1)</f>
        <v/>
      </c>
      <c r="I102" s="81" t="str">
        <f>IF(COUNT(Cum_Rets!I102:I137)&lt;36,"",PRODUCT(Cum_Rets!I102:I137)^(1/3)-1)</f>
        <v/>
      </c>
      <c r="J102" s="81">
        <f>IF(COUNT(Cum_Rets!J102:J137)&lt;36,"",PRODUCT(Cum_Rets!J102:J137)^(1/3)-1)</f>
        <v>7.9122455397614866E-2</v>
      </c>
      <c r="K102" s="81">
        <f>IF(COUNT(Cum_Rets!K102:K137)&lt;36,"",PRODUCT(Cum_Rets!K102:K137)^(1/3)-1)</f>
        <v>-1.119564152214747E-2</v>
      </c>
      <c r="L102" s="81">
        <f>IF(COUNT(Cum_Rets!L102:L137)&lt;36,"",PRODUCT(Cum_Rets!L102:L137)^(1/3)-1)</f>
        <v>6.9322374670121922E-2</v>
      </c>
      <c r="M102" s="81" t="str">
        <f>IF(COUNT(Cum_Rets!M102:M137)&lt;36,"",PRODUCT(Cum_Rets!M102:M137)^(1/3)-1)</f>
        <v/>
      </c>
      <c r="N102" s="81">
        <f>IF(COUNT(Cum_Rets!N102:N137)&lt;36,"",PRODUCT(Cum_Rets!N102:N137)^(1/3)-1)</f>
        <v>0.12746920992744282</v>
      </c>
      <c r="O102" s="81" t="str">
        <f>IF(COUNT(Cum_Rets!O102:O137)&lt;36,"",PRODUCT(Cum_Rets!O102:O137)^(1/3)-1)</f>
        <v/>
      </c>
      <c r="P102" s="81" t="str">
        <f>IF(COUNT(Cum_Rets!P102:P137)&lt;36,"",PRODUCT(Cum_Rets!P102:P137)^(1/3)-1)</f>
        <v/>
      </c>
      <c r="Q102" s="81" t="str">
        <f>IF(COUNT(Cum_Rets!Q102:Q137)&lt;36,"",PRODUCT(Cum_Rets!Q102:Q137)^(1/3)-1)</f>
        <v/>
      </c>
      <c r="R102" s="81">
        <f>IF(COUNT(Cum_Rets!R102:R137)&lt;36,"",PRODUCT(Cum_Rets!R102:R137)^(1/3)-1)</f>
        <v>6.5528690502270504E-2</v>
      </c>
      <c r="S102" s="81">
        <f>IF(COUNT(Cum_Rets!S102:S137)&lt;36,"",PRODUCT(Cum_Rets!S102:S137)^(1/3)-1)</f>
        <v>5.1786642921515025E-2</v>
      </c>
      <c r="T102" s="88">
        <f t="shared" si="5"/>
        <v>0.10813050811551161</v>
      </c>
      <c r="U102" s="88">
        <f t="shared" si="6"/>
        <v>7.9122455397614866E-2</v>
      </c>
      <c r="V102" s="88">
        <f t="shared" si="7"/>
        <v>6.9322374670121922E-2</v>
      </c>
      <c r="W102" s="88">
        <f t="shared" si="8"/>
        <v>6.5528690502270504E-2</v>
      </c>
      <c r="X102" s="88">
        <f t="shared" si="9"/>
        <v>1.9494091287619711E-2</v>
      </c>
    </row>
    <row r="103" spans="1:24" x14ac:dyDescent="0.25">
      <c r="A103" s="79">
        <v>40724</v>
      </c>
      <c r="B103" s="81" t="str">
        <f>IF(COUNT(Cum_Rets!B103:B138)&lt;36,"",PRODUCT(Cum_Rets!B103:B138)^(1/3)-1)</f>
        <v/>
      </c>
      <c r="C103" s="81" t="str">
        <f>IF(COUNT(Cum_Rets!C103:C138)&lt;36,"",PRODUCT(Cum_Rets!C103:C138)^(1/3)-1)</f>
        <v/>
      </c>
      <c r="D103" s="81" t="str">
        <f>IF(COUNT(Cum_Rets!D103:D138)&lt;36,"",PRODUCT(Cum_Rets!D103:D138)^(1/3)-1)</f>
        <v/>
      </c>
      <c r="E103" s="81" t="str">
        <f>IF(COUNT(Cum_Rets!E103:E138)&lt;36,"",PRODUCT(Cum_Rets!E103:E138)^(1/3)-1)</f>
        <v/>
      </c>
      <c r="F103" s="81" t="str">
        <f>IF(COUNT(Cum_Rets!F103:F138)&lt;36,"",PRODUCT(Cum_Rets!F103:F138)^(1/3)-1)</f>
        <v/>
      </c>
      <c r="G103" s="81" t="str">
        <f>IF(COUNT(Cum_Rets!G103:G138)&lt;36,"",PRODUCT(Cum_Rets!G103:G138)^(1/3)-1)</f>
        <v/>
      </c>
      <c r="H103" s="81" t="str">
        <f>IF(COUNT(Cum_Rets!H103:H138)&lt;36,"",PRODUCT(Cum_Rets!H103:H138)^(1/3)-1)</f>
        <v/>
      </c>
      <c r="I103" s="81" t="str">
        <f>IF(COUNT(Cum_Rets!I103:I138)&lt;36,"",PRODUCT(Cum_Rets!I103:I138)^(1/3)-1)</f>
        <v/>
      </c>
      <c r="J103" s="81">
        <f>IF(COUNT(Cum_Rets!J103:J138)&lt;36,"",PRODUCT(Cum_Rets!J103:J138)^(1/3)-1)</f>
        <v>6.4593653783255656E-2</v>
      </c>
      <c r="K103" s="81">
        <f>IF(COUNT(Cum_Rets!K103:K138)&lt;36,"",PRODUCT(Cum_Rets!K103:K138)^(1/3)-1)</f>
        <v>-2.088830457952362E-2</v>
      </c>
      <c r="L103" s="81">
        <f>IF(COUNT(Cum_Rets!L103:L138)&lt;36,"",PRODUCT(Cum_Rets!L103:L138)^(1/3)-1)</f>
        <v>5.0307156026619726E-2</v>
      </c>
      <c r="M103" s="81" t="str">
        <f>IF(COUNT(Cum_Rets!M103:M138)&lt;36,"",PRODUCT(Cum_Rets!M103:M138)^(1/3)-1)</f>
        <v/>
      </c>
      <c r="N103" s="81">
        <f>IF(COUNT(Cum_Rets!N103:N138)&lt;36,"",PRODUCT(Cum_Rets!N103:N138)^(1/3)-1)</f>
        <v>0.11522681601486795</v>
      </c>
      <c r="O103" s="81" t="str">
        <f>IF(COUNT(Cum_Rets!O103:O138)&lt;36,"",PRODUCT(Cum_Rets!O103:O138)^(1/3)-1)</f>
        <v/>
      </c>
      <c r="P103" s="81" t="str">
        <f>IF(COUNT(Cum_Rets!P103:P138)&lt;36,"",PRODUCT(Cum_Rets!P103:P138)^(1/3)-1)</f>
        <v/>
      </c>
      <c r="Q103" s="81" t="str">
        <f>IF(COUNT(Cum_Rets!Q103:Q138)&lt;36,"",PRODUCT(Cum_Rets!Q103:Q138)^(1/3)-1)</f>
        <v/>
      </c>
      <c r="R103" s="81">
        <f>IF(COUNT(Cum_Rets!R103:R138)&lt;36,"",PRODUCT(Cum_Rets!R103:R138)^(1/3)-1)</f>
        <v>5.8215715080926378E-2</v>
      </c>
      <c r="S103" s="81">
        <f>IF(COUNT(Cum_Rets!S103:S138)&lt;36,"",PRODUCT(Cum_Rets!S103:S138)^(1/3)-1)</f>
        <v>3.6361291784420713E-2</v>
      </c>
      <c r="T103" s="88">
        <f t="shared" si="5"/>
        <v>9.4973551122223013E-2</v>
      </c>
      <c r="U103" s="88">
        <f t="shared" si="6"/>
        <v>6.4593653783255656E-2</v>
      </c>
      <c r="V103" s="88">
        <f t="shared" si="7"/>
        <v>5.8215715080926378E-2</v>
      </c>
      <c r="W103" s="88">
        <f t="shared" si="8"/>
        <v>5.0307156026619726E-2</v>
      </c>
      <c r="X103" s="88">
        <f t="shared" si="9"/>
        <v>7.5898796629337122E-3</v>
      </c>
    </row>
    <row r="104" spans="1:24" x14ac:dyDescent="0.25">
      <c r="A104" s="79">
        <v>40755</v>
      </c>
      <c r="B104" s="81" t="str">
        <f>IF(COUNT(Cum_Rets!B104:B139)&lt;36,"",PRODUCT(Cum_Rets!B104:B139)^(1/3)-1)</f>
        <v/>
      </c>
      <c r="C104" s="81" t="str">
        <f>IF(COUNT(Cum_Rets!C104:C139)&lt;36,"",PRODUCT(Cum_Rets!C104:C139)^(1/3)-1)</f>
        <v/>
      </c>
      <c r="D104" s="81" t="str">
        <f>IF(COUNT(Cum_Rets!D104:D139)&lt;36,"",PRODUCT(Cum_Rets!D104:D139)^(1/3)-1)</f>
        <v/>
      </c>
      <c r="E104" s="81" t="str">
        <f>IF(COUNT(Cum_Rets!E104:E139)&lt;36,"",PRODUCT(Cum_Rets!E104:E139)^(1/3)-1)</f>
        <v/>
      </c>
      <c r="F104" s="81" t="str">
        <f>IF(COUNT(Cum_Rets!F104:F139)&lt;36,"",PRODUCT(Cum_Rets!F104:F139)^(1/3)-1)</f>
        <v/>
      </c>
      <c r="G104" s="81" t="str">
        <f>IF(COUNT(Cum_Rets!G104:G139)&lt;36,"",PRODUCT(Cum_Rets!G104:G139)^(1/3)-1)</f>
        <v/>
      </c>
      <c r="H104" s="81" t="str">
        <f>IF(COUNT(Cum_Rets!H104:H139)&lt;36,"",PRODUCT(Cum_Rets!H104:H139)^(1/3)-1)</f>
        <v/>
      </c>
      <c r="I104" s="81" t="str">
        <f>IF(COUNT(Cum_Rets!I104:I139)&lt;36,"",PRODUCT(Cum_Rets!I104:I139)^(1/3)-1)</f>
        <v/>
      </c>
      <c r="J104" s="81">
        <f>IF(COUNT(Cum_Rets!J104:J139)&lt;36,"",PRODUCT(Cum_Rets!J104:J139)^(1/3)-1)</f>
        <v>7.4276156739877308E-2</v>
      </c>
      <c r="K104" s="81">
        <f>IF(COUNT(Cum_Rets!K104:K139)&lt;36,"",PRODUCT(Cum_Rets!K104:K139)^(1/3)-1)</f>
        <v>-9.2615369364520417E-3</v>
      </c>
      <c r="L104" s="81">
        <f>IF(COUNT(Cum_Rets!L104:L139)&lt;36,"",PRODUCT(Cum_Rets!L104:L139)^(1/3)-1)</f>
        <v>5.7755597323245533E-2</v>
      </c>
      <c r="M104" s="81" t="str">
        <f>IF(COUNT(Cum_Rets!M104:M139)&lt;36,"",PRODUCT(Cum_Rets!M104:M139)^(1/3)-1)</f>
        <v/>
      </c>
      <c r="N104" s="81">
        <f>IF(COUNT(Cum_Rets!N104:N139)&lt;36,"",PRODUCT(Cum_Rets!N104:N139)^(1/3)-1)</f>
        <v>0.12934925330244074</v>
      </c>
      <c r="O104" s="81" t="str">
        <f>IF(COUNT(Cum_Rets!O104:O139)&lt;36,"",PRODUCT(Cum_Rets!O104:O139)^(1/3)-1)</f>
        <v/>
      </c>
      <c r="P104" s="81" t="str">
        <f>IF(COUNT(Cum_Rets!P104:P139)&lt;36,"",PRODUCT(Cum_Rets!P104:P139)^(1/3)-1)</f>
        <v/>
      </c>
      <c r="Q104" s="81" t="str">
        <f>IF(COUNT(Cum_Rets!Q104:Q139)&lt;36,"",PRODUCT(Cum_Rets!Q104:Q139)^(1/3)-1)</f>
        <v/>
      </c>
      <c r="R104" s="81">
        <f>IF(COUNT(Cum_Rets!R104:R139)&lt;36,"",PRODUCT(Cum_Rets!R104:R139)^(1/3)-1)</f>
        <v>7.0923469461773969E-2</v>
      </c>
      <c r="S104" s="81">
        <f>IF(COUNT(Cum_Rets!S104:S139)&lt;36,"",PRODUCT(Cum_Rets!S104:S139)^(1/3)-1)</f>
        <v>4.471105786624352E-2</v>
      </c>
      <c r="T104" s="88">
        <f t="shared" si="5"/>
        <v>0.10732001467741534</v>
      </c>
      <c r="U104" s="88">
        <f t="shared" si="6"/>
        <v>7.4276156739877308E-2</v>
      </c>
      <c r="V104" s="88">
        <f t="shared" si="7"/>
        <v>7.0923469461773969E-2</v>
      </c>
      <c r="W104" s="88">
        <f t="shared" si="8"/>
        <v>5.7755597323245533E-2</v>
      </c>
      <c r="X104" s="88">
        <f t="shared" si="9"/>
        <v>1.7545316767426981E-2</v>
      </c>
    </row>
    <row r="105" spans="1:24" x14ac:dyDescent="0.25">
      <c r="A105" s="79">
        <v>40786</v>
      </c>
      <c r="B105" s="81" t="str">
        <f>IF(COUNT(Cum_Rets!B105:B140)&lt;36,"",PRODUCT(Cum_Rets!B105:B140)^(1/3)-1)</f>
        <v/>
      </c>
      <c r="C105" s="81" t="str">
        <f>IF(COUNT(Cum_Rets!C105:C140)&lt;36,"",PRODUCT(Cum_Rets!C105:C140)^(1/3)-1)</f>
        <v/>
      </c>
      <c r="D105" s="81" t="str">
        <f>IF(COUNT(Cum_Rets!D105:D140)&lt;36,"",PRODUCT(Cum_Rets!D105:D140)^(1/3)-1)</f>
        <v/>
      </c>
      <c r="E105" s="81" t="str">
        <f>IF(COUNT(Cum_Rets!E105:E140)&lt;36,"",PRODUCT(Cum_Rets!E105:E140)^(1/3)-1)</f>
        <v/>
      </c>
      <c r="F105" s="81" t="str">
        <f>IF(COUNT(Cum_Rets!F105:F140)&lt;36,"",PRODUCT(Cum_Rets!F105:F140)^(1/3)-1)</f>
        <v/>
      </c>
      <c r="G105" s="81" t="str">
        <f>IF(COUNT(Cum_Rets!G105:G140)&lt;36,"",PRODUCT(Cum_Rets!G105:G140)^(1/3)-1)</f>
        <v/>
      </c>
      <c r="H105" s="81" t="str">
        <f>IF(COUNT(Cum_Rets!H105:H140)&lt;36,"",PRODUCT(Cum_Rets!H105:H140)^(1/3)-1)</f>
        <v/>
      </c>
      <c r="I105" s="81" t="str">
        <f>IF(COUNT(Cum_Rets!I105:I140)&lt;36,"",PRODUCT(Cum_Rets!I105:I140)^(1/3)-1)</f>
        <v/>
      </c>
      <c r="J105" s="81">
        <f>IF(COUNT(Cum_Rets!J105:J140)&lt;36,"",PRODUCT(Cum_Rets!J105:J140)^(1/3)-1)</f>
        <v>9.1857527028730512E-2</v>
      </c>
      <c r="K105" s="81">
        <f>IF(COUNT(Cum_Rets!K105:K140)&lt;36,"",PRODUCT(Cum_Rets!K105:K140)^(1/3)-1)</f>
        <v>2.4349435800250951E-2</v>
      </c>
      <c r="L105" s="81">
        <f>IF(COUNT(Cum_Rets!L105:L140)&lt;36,"",PRODUCT(Cum_Rets!L105:L140)^(1/3)-1)</f>
        <v>8.2164689812189051E-2</v>
      </c>
      <c r="M105" s="81" t="str">
        <f>IF(COUNT(Cum_Rets!M105:M140)&lt;36,"",PRODUCT(Cum_Rets!M105:M140)^(1/3)-1)</f>
        <v/>
      </c>
      <c r="N105" s="81">
        <f>IF(COUNT(Cum_Rets!N105:N140)&lt;36,"",PRODUCT(Cum_Rets!N105:N140)^(1/3)-1)</f>
        <v>0.13708050231776792</v>
      </c>
      <c r="O105" s="81" t="str">
        <f>IF(COUNT(Cum_Rets!O105:O140)&lt;36,"",PRODUCT(Cum_Rets!O105:O140)^(1/3)-1)</f>
        <v/>
      </c>
      <c r="P105" s="81" t="str">
        <f>IF(COUNT(Cum_Rets!P105:P140)&lt;36,"",PRODUCT(Cum_Rets!P105:P140)^(1/3)-1)</f>
        <v/>
      </c>
      <c r="Q105" s="81" t="str">
        <f>IF(COUNT(Cum_Rets!Q105:Q140)&lt;36,"",PRODUCT(Cum_Rets!Q105:Q140)^(1/3)-1)</f>
        <v/>
      </c>
      <c r="R105" s="81">
        <f>IF(COUNT(Cum_Rets!R105:R140)&lt;36,"",PRODUCT(Cum_Rets!R105:R140)^(1/3)-1)</f>
        <v>7.601831783288393E-2</v>
      </c>
      <c r="S105" s="81">
        <f>IF(COUNT(Cum_Rets!S105:S140)&lt;36,"",PRODUCT(Cum_Rets!S105:S140)^(1/3)-1)</f>
        <v>6.9763200141948367E-2</v>
      </c>
      <c r="T105" s="88">
        <f t="shared" si="5"/>
        <v>0.11899131220215294</v>
      </c>
      <c r="U105" s="88">
        <f t="shared" si="6"/>
        <v>9.1857527028730512E-2</v>
      </c>
      <c r="V105" s="88">
        <f t="shared" si="7"/>
        <v>8.2164689812189051E-2</v>
      </c>
      <c r="W105" s="88">
        <f t="shared" si="8"/>
        <v>7.601831783288393E-2</v>
      </c>
      <c r="X105" s="88">
        <f t="shared" si="9"/>
        <v>4.5016988613304137E-2</v>
      </c>
    </row>
    <row r="106" spans="1:24" x14ac:dyDescent="0.25">
      <c r="A106" s="79">
        <v>40816</v>
      </c>
      <c r="B106" s="81" t="str">
        <f>IF(COUNT(Cum_Rets!B106:B141)&lt;36,"",PRODUCT(Cum_Rets!B106:B141)^(1/3)-1)</f>
        <v/>
      </c>
      <c r="C106" s="81" t="str">
        <f>IF(COUNT(Cum_Rets!C106:C141)&lt;36,"",PRODUCT(Cum_Rets!C106:C141)^(1/3)-1)</f>
        <v/>
      </c>
      <c r="D106" s="81" t="str">
        <f>IF(COUNT(Cum_Rets!D106:D141)&lt;36,"",PRODUCT(Cum_Rets!D106:D141)^(1/3)-1)</f>
        <v/>
      </c>
      <c r="E106" s="81" t="str">
        <f>IF(COUNT(Cum_Rets!E106:E141)&lt;36,"",PRODUCT(Cum_Rets!E106:E141)^(1/3)-1)</f>
        <v/>
      </c>
      <c r="F106" s="81" t="str">
        <f>IF(COUNT(Cum_Rets!F106:F141)&lt;36,"",PRODUCT(Cum_Rets!F106:F141)^(1/3)-1)</f>
        <v/>
      </c>
      <c r="G106" s="81" t="str">
        <f>IF(COUNT(Cum_Rets!G106:G141)&lt;36,"",PRODUCT(Cum_Rets!G106:G141)^(1/3)-1)</f>
        <v/>
      </c>
      <c r="H106" s="81" t="str">
        <f>IF(COUNT(Cum_Rets!H106:H141)&lt;36,"",PRODUCT(Cum_Rets!H106:H141)^(1/3)-1)</f>
        <v/>
      </c>
      <c r="I106" s="81" t="str">
        <f>IF(COUNT(Cum_Rets!I106:I141)&lt;36,"",PRODUCT(Cum_Rets!I106:I141)^(1/3)-1)</f>
        <v/>
      </c>
      <c r="J106" s="81">
        <f>IF(COUNT(Cum_Rets!J106:J141)&lt;36,"",PRODUCT(Cum_Rets!J106:J141)^(1/3)-1)</f>
        <v>8.3492440193128958E-2</v>
      </c>
      <c r="K106" s="81">
        <f>IF(COUNT(Cum_Rets!K106:K141)&lt;36,"",PRODUCT(Cum_Rets!K106:K141)^(1/3)-1)</f>
        <v>1.1822618261962958E-2</v>
      </c>
      <c r="L106" s="81">
        <f>IF(COUNT(Cum_Rets!L106:L141)&lt;36,"",PRODUCT(Cum_Rets!L106:L141)^(1/3)-1)</f>
        <v>7.6131789550666129E-2</v>
      </c>
      <c r="M106" s="81" t="str">
        <f>IF(COUNT(Cum_Rets!M106:M141)&lt;36,"",PRODUCT(Cum_Rets!M106:M141)^(1/3)-1)</f>
        <v/>
      </c>
      <c r="N106" s="81">
        <f>IF(COUNT(Cum_Rets!N106:N141)&lt;36,"",PRODUCT(Cum_Rets!N106:N141)^(1/3)-1)</f>
        <v>0.11927943980420386</v>
      </c>
      <c r="O106" s="81" t="str">
        <f>IF(COUNT(Cum_Rets!O106:O141)&lt;36,"",PRODUCT(Cum_Rets!O106:O141)^(1/3)-1)</f>
        <v/>
      </c>
      <c r="P106" s="81" t="str">
        <f>IF(COUNT(Cum_Rets!P106:P141)&lt;36,"",PRODUCT(Cum_Rets!P106:P141)^(1/3)-1)</f>
        <v/>
      </c>
      <c r="Q106" s="81" t="str">
        <f>IF(COUNT(Cum_Rets!Q106:Q141)&lt;36,"",PRODUCT(Cum_Rets!Q106:Q141)^(1/3)-1)</f>
        <v/>
      </c>
      <c r="R106" s="81">
        <f>IF(COUNT(Cum_Rets!R106:R141)&lt;36,"",PRODUCT(Cum_Rets!R106:R141)^(1/3)-1)</f>
        <v>6.5144217953897021E-2</v>
      </c>
      <c r="S106" s="81">
        <f>IF(COUNT(Cum_Rets!S106:S141)&lt;36,"",PRODUCT(Cum_Rets!S106:S141)^(1/3)-1)</f>
        <v>6.7503646355246971E-2</v>
      </c>
      <c r="T106" s="88">
        <f t="shared" si="5"/>
        <v>0.10496463995977388</v>
      </c>
      <c r="U106" s="88">
        <f t="shared" si="6"/>
        <v>8.3492440193128958E-2</v>
      </c>
      <c r="V106" s="88">
        <f t="shared" si="7"/>
        <v>7.6131789550666129E-2</v>
      </c>
      <c r="W106" s="88">
        <f t="shared" si="8"/>
        <v>6.5144217953897021E-2</v>
      </c>
      <c r="X106" s="88">
        <f t="shared" si="9"/>
        <v>3.3151258138736581E-2</v>
      </c>
    </row>
    <row r="107" spans="1:24" x14ac:dyDescent="0.25">
      <c r="A107" s="79">
        <v>40847</v>
      </c>
      <c r="B107" s="81" t="str">
        <f>IF(COUNT(Cum_Rets!B107:B142)&lt;36,"",PRODUCT(Cum_Rets!B107:B142)^(1/3)-1)</f>
        <v/>
      </c>
      <c r="C107" s="81" t="str">
        <f>IF(COUNT(Cum_Rets!C107:C142)&lt;36,"",PRODUCT(Cum_Rets!C107:C142)^(1/3)-1)</f>
        <v/>
      </c>
      <c r="D107" s="81" t="str">
        <f>IF(COUNT(Cum_Rets!D107:D142)&lt;36,"",PRODUCT(Cum_Rets!D107:D142)^(1/3)-1)</f>
        <v/>
      </c>
      <c r="E107" s="81" t="str">
        <f>IF(COUNT(Cum_Rets!E107:E142)&lt;36,"",PRODUCT(Cum_Rets!E107:E142)^(1/3)-1)</f>
        <v/>
      </c>
      <c r="F107" s="81" t="str">
        <f>IF(COUNT(Cum_Rets!F107:F142)&lt;36,"",PRODUCT(Cum_Rets!F107:F142)^(1/3)-1)</f>
        <v/>
      </c>
      <c r="G107" s="81" t="str">
        <f>IF(COUNT(Cum_Rets!G107:G142)&lt;36,"",PRODUCT(Cum_Rets!G107:G142)^(1/3)-1)</f>
        <v/>
      </c>
      <c r="H107" s="81" t="str">
        <f>IF(COUNT(Cum_Rets!H107:H142)&lt;36,"",PRODUCT(Cum_Rets!H107:H142)^(1/3)-1)</f>
        <v/>
      </c>
      <c r="I107" s="81" t="str">
        <f>IF(COUNT(Cum_Rets!I107:I142)&lt;36,"",PRODUCT(Cum_Rets!I107:I142)^(1/3)-1)</f>
        <v/>
      </c>
      <c r="J107" s="81">
        <f>IF(COUNT(Cum_Rets!J107:J142)&lt;36,"",PRODUCT(Cum_Rets!J107:J142)^(1/3)-1)</f>
        <v>0.1137636181440822</v>
      </c>
      <c r="K107" s="81">
        <f>IF(COUNT(Cum_Rets!K107:K142)&lt;36,"",PRODUCT(Cum_Rets!K107:K142)^(1/3)-1)</f>
        <v>3.9869615553038029E-2</v>
      </c>
      <c r="L107" s="81">
        <f>IF(COUNT(Cum_Rets!L107:L142)&lt;36,"",PRODUCT(Cum_Rets!L107:L142)^(1/3)-1)</f>
        <v>0.11133305429449991</v>
      </c>
      <c r="M107" s="81" t="str">
        <f>IF(COUNT(Cum_Rets!M107:M142)&lt;36,"",PRODUCT(Cum_Rets!M107:M142)^(1/3)-1)</f>
        <v/>
      </c>
      <c r="N107" s="81">
        <f>IF(COUNT(Cum_Rets!N107:N142)&lt;36,"",PRODUCT(Cum_Rets!N107:N142)^(1/3)-1)</f>
        <v>0.14550522234684471</v>
      </c>
      <c r="O107" s="81" t="str">
        <f>IF(COUNT(Cum_Rets!O107:O142)&lt;36,"",PRODUCT(Cum_Rets!O107:O142)^(1/3)-1)</f>
        <v/>
      </c>
      <c r="P107" s="81" t="str">
        <f>IF(COUNT(Cum_Rets!P107:P142)&lt;36,"",PRODUCT(Cum_Rets!P107:P142)^(1/3)-1)</f>
        <v/>
      </c>
      <c r="Q107" s="81" t="str">
        <f>IF(COUNT(Cum_Rets!Q107:Q142)&lt;36,"",PRODUCT(Cum_Rets!Q107:Q142)^(1/3)-1)</f>
        <v/>
      </c>
      <c r="R107" s="81">
        <f>IF(COUNT(Cum_Rets!R107:R142)&lt;36,"",PRODUCT(Cum_Rets!R107:R142)^(1/3)-1)</f>
        <v>9.9128876556711543E-2</v>
      </c>
      <c r="S107" s="81">
        <f>IF(COUNT(Cum_Rets!S107:S142)&lt;36,"",PRODUCT(Cum_Rets!S107:S142)^(1/3)-1)</f>
        <v>0.10561280544898022</v>
      </c>
      <c r="T107" s="88">
        <f t="shared" si="5"/>
        <v>0.1328085806657397</v>
      </c>
      <c r="U107" s="88">
        <f t="shared" si="6"/>
        <v>0.1137636181440822</v>
      </c>
      <c r="V107" s="88">
        <f t="shared" si="7"/>
        <v>0.11133305429449991</v>
      </c>
      <c r="W107" s="88">
        <f t="shared" si="8"/>
        <v>9.9128876556711543E-2</v>
      </c>
      <c r="X107" s="88">
        <f t="shared" si="9"/>
        <v>6.3573319954507435E-2</v>
      </c>
    </row>
    <row r="108" spans="1:24" x14ac:dyDescent="0.25">
      <c r="A108" s="79">
        <v>40877</v>
      </c>
      <c r="B108" s="81" t="str">
        <f>IF(COUNT(Cum_Rets!B108:B143)&lt;36,"",PRODUCT(Cum_Rets!B108:B143)^(1/3)-1)</f>
        <v/>
      </c>
      <c r="C108" s="81" t="str">
        <f>IF(COUNT(Cum_Rets!C108:C143)&lt;36,"",PRODUCT(Cum_Rets!C108:C143)^(1/3)-1)</f>
        <v/>
      </c>
      <c r="D108" s="81" t="str">
        <f>IF(COUNT(Cum_Rets!D108:D143)&lt;36,"",PRODUCT(Cum_Rets!D108:D143)^(1/3)-1)</f>
        <v/>
      </c>
      <c r="E108" s="81" t="str">
        <f>IF(COUNT(Cum_Rets!E108:E143)&lt;36,"",PRODUCT(Cum_Rets!E108:E143)^(1/3)-1)</f>
        <v/>
      </c>
      <c r="F108" s="81" t="str">
        <f>IF(COUNT(Cum_Rets!F108:F143)&lt;36,"",PRODUCT(Cum_Rets!F108:F143)^(1/3)-1)</f>
        <v/>
      </c>
      <c r="G108" s="81" t="str">
        <f>IF(COUNT(Cum_Rets!G108:G143)&lt;36,"",PRODUCT(Cum_Rets!G108:G143)^(1/3)-1)</f>
        <v/>
      </c>
      <c r="H108" s="81" t="str">
        <f>IF(COUNT(Cum_Rets!H108:H143)&lt;36,"",PRODUCT(Cum_Rets!H108:H143)^(1/3)-1)</f>
        <v/>
      </c>
      <c r="I108" s="81" t="str">
        <f>IF(COUNT(Cum_Rets!I108:I143)&lt;36,"",PRODUCT(Cum_Rets!I108:I143)^(1/3)-1)</f>
        <v/>
      </c>
      <c r="J108" s="81">
        <f>IF(COUNT(Cum_Rets!J108:J143)&lt;36,"",PRODUCT(Cum_Rets!J108:J143)^(1/3)-1)</f>
        <v>0.17779636036238289</v>
      </c>
      <c r="K108" s="81">
        <f>IF(COUNT(Cum_Rets!K108:K143)&lt;36,"",PRODUCT(Cum_Rets!K108:K143)^(1/3)-1)</f>
        <v>9.7095123240281689E-2</v>
      </c>
      <c r="L108" s="81">
        <f>IF(COUNT(Cum_Rets!L108:L143)&lt;36,"",PRODUCT(Cum_Rets!L108:L143)^(1/3)-1)</f>
        <v>0.18048853514387297</v>
      </c>
      <c r="M108" s="81" t="str">
        <f>IF(COUNT(Cum_Rets!M108:M143)&lt;36,"",PRODUCT(Cum_Rets!M108:M143)^(1/3)-1)</f>
        <v/>
      </c>
      <c r="N108" s="81">
        <f>IF(COUNT(Cum_Rets!N108:N143)&lt;36,"",PRODUCT(Cum_Rets!N108:N143)^(1/3)-1)</f>
        <v>0.20441151452307404</v>
      </c>
      <c r="O108" s="81" t="str">
        <f>IF(COUNT(Cum_Rets!O108:O143)&lt;36,"",PRODUCT(Cum_Rets!O108:O143)^(1/3)-1)</f>
        <v/>
      </c>
      <c r="P108" s="81" t="str">
        <f>IF(COUNT(Cum_Rets!P108:P143)&lt;36,"",PRODUCT(Cum_Rets!P108:P143)^(1/3)-1)</f>
        <v/>
      </c>
      <c r="Q108" s="81" t="str">
        <f>IF(COUNT(Cum_Rets!Q108:Q143)&lt;36,"",PRODUCT(Cum_Rets!Q108:Q143)^(1/3)-1)</f>
        <v/>
      </c>
      <c r="R108" s="81">
        <f>IF(COUNT(Cum_Rets!R108:R143)&lt;36,"",PRODUCT(Cum_Rets!R108:R143)^(1/3)-1)</f>
        <v>0.1615055307456752</v>
      </c>
      <c r="S108" s="81">
        <f>IF(COUNT(Cum_Rets!S108:S143)&lt;36,"",PRODUCT(Cum_Rets!S108:S143)^(1/3)-1)</f>
        <v>0.18704596473506307</v>
      </c>
      <c r="T108" s="88">
        <f t="shared" si="5"/>
        <v>0.1948423227713936</v>
      </c>
      <c r="U108" s="88">
        <f t="shared" si="6"/>
        <v>0.18048853514387297</v>
      </c>
      <c r="V108" s="88">
        <f t="shared" si="7"/>
        <v>0.17779636036238289</v>
      </c>
      <c r="W108" s="88">
        <f t="shared" si="8"/>
        <v>0.1615055307456752</v>
      </c>
      <c r="X108" s="88">
        <f t="shared" si="9"/>
        <v>0.12285928624243908</v>
      </c>
    </row>
    <row r="109" spans="1:24" x14ac:dyDescent="0.25">
      <c r="A109" s="79">
        <v>40908</v>
      </c>
      <c r="B109" s="81" t="str">
        <f>IF(COUNT(Cum_Rets!B109:B144)&lt;36,"",PRODUCT(Cum_Rets!B109:B144)^(1/3)-1)</f>
        <v/>
      </c>
      <c r="C109" s="81" t="str">
        <f>IF(COUNT(Cum_Rets!C109:C144)&lt;36,"",PRODUCT(Cum_Rets!C109:C144)^(1/3)-1)</f>
        <v/>
      </c>
      <c r="D109" s="81" t="str">
        <f>IF(COUNT(Cum_Rets!D109:D144)&lt;36,"",PRODUCT(Cum_Rets!D109:D144)^(1/3)-1)</f>
        <v/>
      </c>
      <c r="E109" s="81" t="str">
        <f>IF(COUNT(Cum_Rets!E109:E144)&lt;36,"",PRODUCT(Cum_Rets!E109:E144)^(1/3)-1)</f>
        <v/>
      </c>
      <c r="F109" s="81" t="str">
        <f>IF(COUNT(Cum_Rets!F109:F144)&lt;36,"",PRODUCT(Cum_Rets!F109:F144)^(1/3)-1)</f>
        <v/>
      </c>
      <c r="G109" s="81" t="str">
        <f>IF(COUNT(Cum_Rets!G109:G144)&lt;36,"",PRODUCT(Cum_Rets!G109:G144)^(1/3)-1)</f>
        <v/>
      </c>
      <c r="H109" s="81" t="str">
        <f>IF(COUNT(Cum_Rets!H109:H144)&lt;36,"",PRODUCT(Cum_Rets!H109:H144)^(1/3)-1)</f>
        <v/>
      </c>
      <c r="I109" s="81" t="str">
        <f>IF(COUNT(Cum_Rets!I109:I144)&lt;36,"",PRODUCT(Cum_Rets!I109:I144)^(1/3)-1)</f>
        <v/>
      </c>
      <c r="J109" s="81">
        <f>IF(COUNT(Cum_Rets!J109:J144)&lt;36,"",PRODUCT(Cum_Rets!J109:J144)^(1/3)-1)</f>
        <v>0.1731658617190297</v>
      </c>
      <c r="K109" s="81">
        <f>IF(COUNT(Cum_Rets!K109:K144)&lt;36,"",PRODUCT(Cum_Rets!K109:K144)^(1/3)-1)</f>
        <v>8.879008438734437E-2</v>
      </c>
      <c r="L109" s="81">
        <f>IF(COUNT(Cum_Rets!L109:L144)&lt;36,"",PRODUCT(Cum_Rets!L109:L144)^(1/3)-1)</f>
        <v>0.184277994250583</v>
      </c>
      <c r="M109" s="81" t="str">
        <f>IF(COUNT(Cum_Rets!M109:M144)&lt;36,"",PRODUCT(Cum_Rets!M109:M144)^(1/3)-1)</f>
        <v/>
      </c>
      <c r="N109" s="81">
        <f>IF(COUNT(Cum_Rets!N109:N144)&lt;36,"",PRODUCT(Cum_Rets!N109:N144)^(1/3)-1)</f>
        <v>0.19719314628719209</v>
      </c>
      <c r="O109" s="81" t="str">
        <f>IF(COUNT(Cum_Rets!O109:O144)&lt;36,"",PRODUCT(Cum_Rets!O109:O144)^(1/3)-1)</f>
        <v/>
      </c>
      <c r="P109" s="81" t="str">
        <f>IF(COUNT(Cum_Rets!P109:P144)&lt;36,"",PRODUCT(Cum_Rets!P109:P144)^(1/3)-1)</f>
        <v/>
      </c>
      <c r="Q109" s="81" t="str">
        <f>IF(COUNT(Cum_Rets!Q109:Q144)&lt;36,"",PRODUCT(Cum_Rets!Q109:Q144)^(1/3)-1)</f>
        <v/>
      </c>
      <c r="R109" s="81">
        <f>IF(COUNT(Cum_Rets!R109:R144)&lt;36,"",PRODUCT(Cum_Rets!R109:R144)^(1/3)-1)</f>
        <v>0.17082191024716575</v>
      </c>
      <c r="S109" s="81">
        <f>IF(COUNT(Cum_Rets!S109:S144)&lt;36,"",PRODUCT(Cum_Rets!S109:S144)^(1/3)-1)</f>
        <v>0.18832472137477829</v>
      </c>
      <c r="T109" s="88">
        <f t="shared" si="5"/>
        <v>0.19202708547254846</v>
      </c>
      <c r="U109" s="88">
        <f t="shared" si="6"/>
        <v>0.184277994250583</v>
      </c>
      <c r="V109" s="88">
        <f t="shared" si="7"/>
        <v>0.1731658617190297</v>
      </c>
      <c r="W109" s="88">
        <f t="shared" si="8"/>
        <v>0.17082191024716575</v>
      </c>
      <c r="X109" s="88">
        <f t="shared" si="9"/>
        <v>0.12160281473127291</v>
      </c>
    </row>
    <row r="110" spans="1:24" x14ac:dyDescent="0.25">
      <c r="A110" s="79">
        <v>40939</v>
      </c>
      <c r="B110" s="81" t="str">
        <f>IF(COUNT(Cum_Rets!B110:B145)&lt;36,"",PRODUCT(Cum_Rets!B110:B145)^(1/3)-1)</f>
        <v/>
      </c>
      <c r="C110" s="81" t="str">
        <f>IF(COUNT(Cum_Rets!C110:C145)&lt;36,"",PRODUCT(Cum_Rets!C110:C145)^(1/3)-1)</f>
        <v/>
      </c>
      <c r="D110" s="81" t="str">
        <f>IF(COUNT(Cum_Rets!D110:D145)&lt;36,"",PRODUCT(Cum_Rets!D110:D145)^(1/3)-1)</f>
        <v/>
      </c>
      <c r="E110" s="81" t="str">
        <f>IF(COUNT(Cum_Rets!E110:E145)&lt;36,"",PRODUCT(Cum_Rets!E110:E145)^(1/3)-1)</f>
        <v/>
      </c>
      <c r="F110" s="81" t="str">
        <f>IF(COUNT(Cum_Rets!F110:F145)&lt;36,"",PRODUCT(Cum_Rets!F110:F145)^(1/3)-1)</f>
        <v/>
      </c>
      <c r="G110" s="81" t="str">
        <f>IF(COUNT(Cum_Rets!G110:G145)&lt;36,"",PRODUCT(Cum_Rets!G110:G145)^(1/3)-1)</f>
        <v/>
      </c>
      <c r="H110" s="81" t="str">
        <f>IF(COUNT(Cum_Rets!H110:H145)&lt;36,"",PRODUCT(Cum_Rets!H110:H145)^(1/3)-1)</f>
        <v/>
      </c>
      <c r="I110" s="81" t="str">
        <f>IF(COUNT(Cum_Rets!I110:I145)&lt;36,"",PRODUCT(Cum_Rets!I110:I145)^(1/3)-1)</f>
        <v/>
      </c>
      <c r="J110" s="81">
        <f>IF(COUNT(Cum_Rets!J110:J145)&lt;36,"",PRODUCT(Cum_Rets!J110:J145)^(1/3)-1)</f>
        <v>0.16119584666972342</v>
      </c>
      <c r="K110" s="81">
        <f>IF(COUNT(Cum_Rets!K110:K145)&lt;36,"",PRODUCT(Cum_Rets!K110:K145)^(1/3)-1)</f>
        <v>9.2928330661541603E-2</v>
      </c>
      <c r="L110" s="81">
        <f>IF(COUNT(Cum_Rets!L110:L145)&lt;36,"",PRODUCT(Cum_Rets!L110:L145)^(1/3)-1)</f>
        <v>0.1766603327022005</v>
      </c>
      <c r="M110" s="81" t="str">
        <f>IF(COUNT(Cum_Rets!M110:M145)&lt;36,"",PRODUCT(Cum_Rets!M110:M145)^(1/3)-1)</f>
        <v/>
      </c>
      <c r="N110" s="81">
        <f>IF(COUNT(Cum_Rets!N110:N145)&lt;36,"",PRODUCT(Cum_Rets!N110:N145)^(1/3)-1)</f>
        <v>0.18537815439335148</v>
      </c>
      <c r="O110" s="81" t="str">
        <f>IF(COUNT(Cum_Rets!O110:O145)&lt;36,"",PRODUCT(Cum_Rets!O110:O145)^(1/3)-1)</f>
        <v/>
      </c>
      <c r="P110" s="81" t="str">
        <f>IF(COUNT(Cum_Rets!P110:P145)&lt;36,"",PRODUCT(Cum_Rets!P110:P145)^(1/3)-1)</f>
        <v/>
      </c>
      <c r="Q110" s="81" t="str">
        <f>IF(COUNT(Cum_Rets!Q110:Q145)&lt;36,"",PRODUCT(Cum_Rets!Q110:Q145)^(1/3)-1)</f>
        <v/>
      </c>
      <c r="R110" s="81">
        <f>IF(COUNT(Cum_Rets!R110:R145)&lt;36,"",PRODUCT(Cum_Rets!R110:R145)^(1/3)-1)</f>
        <v>0.15306676373113648</v>
      </c>
      <c r="S110" s="81">
        <f>IF(COUNT(Cum_Rets!S110:S145)&lt;36,"",PRODUCT(Cum_Rets!S110:S145)^(1/3)-1)</f>
        <v>0.17265095049613532</v>
      </c>
      <c r="T110" s="88">
        <f t="shared" si="5"/>
        <v>0.18189102571689109</v>
      </c>
      <c r="U110" s="88">
        <f t="shared" si="6"/>
        <v>0.1766603327022005</v>
      </c>
      <c r="V110" s="88">
        <f t="shared" si="7"/>
        <v>0.16119584666972342</v>
      </c>
      <c r="W110" s="88">
        <f t="shared" si="8"/>
        <v>0.15306676373113648</v>
      </c>
      <c r="X110" s="88">
        <f t="shared" si="9"/>
        <v>0.11698370388937955</v>
      </c>
    </row>
    <row r="111" spans="1:24" x14ac:dyDescent="0.25">
      <c r="A111" s="79">
        <v>40968</v>
      </c>
      <c r="B111" s="81" t="str">
        <f>IF(COUNT(Cum_Rets!B111:B146)&lt;36,"",PRODUCT(Cum_Rets!B111:B146)^(1/3)-1)</f>
        <v/>
      </c>
      <c r="C111" s="81" t="str">
        <f>IF(COUNT(Cum_Rets!C111:C146)&lt;36,"",PRODUCT(Cum_Rets!C111:C146)^(1/3)-1)</f>
        <v/>
      </c>
      <c r="D111" s="81" t="str">
        <f>IF(COUNT(Cum_Rets!D111:D146)&lt;36,"",PRODUCT(Cum_Rets!D111:D146)^(1/3)-1)</f>
        <v/>
      </c>
      <c r="E111" s="81" t="str">
        <f>IF(COUNT(Cum_Rets!E111:E146)&lt;36,"",PRODUCT(Cum_Rets!E111:E146)^(1/3)-1)</f>
        <v/>
      </c>
      <c r="F111" s="81" t="str">
        <f>IF(COUNT(Cum_Rets!F111:F146)&lt;36,"",PRODUCT(Cum_Rets!F111:F146)^(1/3)-1)</f>
        <v/>
      </c>
      <c r="G111" s="81" t="str">
        <f>IF(COUNT(Cum_Rets!G111:G146)&lt;36,"",PRODUCT(Cum_Rets!G111:G146)^(1/3)-1)</f>
        <v/>
      </c>
      <c r="H111" s="81" t="str">
        <f>IF(COUNT(Cum_Rets!H111:H146)&lt;36,"",PRODUCT(Cum_Rets!H111:H146)^(1/3)-1)</f>
        <v/>
      </c>
      <c r="I111" s="81" t="str">
        <f>IF(COUNT(Cum_Rets!I111:I146)&lt;36,"",PRODUCT(Cum_Rets!I111:I146)^(1/3)-1)</f>
        <v/>
      </c>
      <c r="J111" s="81">
        <f>IF(COUNT(Cum_Rets!J111:J146)&lt;36,"",PRODUCT(Cum_Rets!J111:J146)^(1/3)-1)</f>
        <v>0.19213517666696123</v>
      </c>
      <c r="K111" s="81">
        <f>IF(COUNT(Cum_Rets!K111:K146)&lt;36,"",PRODUCT(Cum_Rets!K111:K146)^(1/3)-1)</f>
        <v>0.11395857379457475</v>
      </c>
      <c r="L111" s="81">
        <f>IF(COUNT(Cum_Rets!L111:L146)&lt;36,"",PRODUCT(Cum_Rets!L111:L146)^(1/3)-1)</f>
        <v>0.210171875223083</v>
      </c>
      <c r="M111" s="81" t="str">
        <f>IF(COUNT(Cum_Rets!M111:M146)&lt;36,"",PRODUCT(Cum_Rets!M111:M146)^(1/3)-1)</f>
        <v/>
      </c>
      <c r="N111" s="81">
        <f>IF(COUNT(Cum_Rets!N111:N146)&lt;36,"",PRODUCT(Cum_Rets!N111:N146)^(1/3)-1)</f>
        <v>0.21879138586810298</v>
      </c>
      <c r="O111" s="81" t="str">
        <f>IF(COUNT(Cum_Rets!O111:O146)&lt;36,"",PRODUCT(Cum_Rets!O111:O146)^(1/3)-1)</f>
        <v/>
      </c>
      <c r="P111" s="81" t="str">
        <f>IF(COUNT(Cum_Rets!P111:P146)&lt;36,"",PRODUCT(Cum_Rets!P111:P146)^(1/3)-1)</f>
        <v/>
      </c>
      <c r="Q111" s="81" t="str">
        <f>IF(COUNT(Cum_Rets!Q111:Q146)&lt;36,"",PRODUCT(Cum_Rets!Q111:Q146)^(1/3)-1)</f>
        <v/>
      </c>
      <c r="R111" s="81">
        <f>IF(COUNT(Cum_Rets!R111:R146)&lt;36,"",PRODUCT(Cum_Rets!R111:R146)^(1/3)-1)</f>
        <v>0.1789821475156923</v>
      </c>
      <c r="S111" s="81">
        <f>IF(COUNT(Cum_Rets!S111:S146)&lt;36,"",PRODUCT(Cum_Rets!S111:S146)^(1/3)-1)</f>
        <v>0.21204841764545157</v>
      </c>
      <c r="T111" s="88">
        <f t="shared" si="5"/>
        <v>0.21534358161009498</v>
      </c>
      <c r="U111" s="88">
        <f t="shared" si="6"/>
        <v>0.210171875223083</v>
      </c>
      <c r="V111" s="88">
        <f t="shared" si="7"/>
        <v>0.19213517666696123</v>
      </c>
      <c r="W111" s="88">
        <f t="shared" si="8"/>
        <v>0.1789821475156923</v>
      </c>
      <c r="X111" s="88">
        <f t="shared" si="9"/>
        <v>0.13996800328302175</v>
      </c>
    </row>
    <row r="112" spans="1:24" x14ac:dyDescent="0.25">
      <c r="A112" s="79">
        <v>40999</v>
      </c>
      <c r="B112" s="81" t="str">
        <f>IF(COUNT(Cum_Rets!B112:B147)&lt;36,"",PRODUCT(Cum_Rets!B112:B147)^(1/3)-1)</f>
        <v/>
      </c>
      <c r="C112" s="81" t="str">
        <f>IF(COUNT(Cum_Rets!C112:C147)&lt;36,"",PRODUCT(Cum_Rets!C112:C147)^(1/3)-1)</f>
        <v/>
      </c>
      <c r="D112" s="81" t="str">
        <f>IF(COUNT(Cum_Rets!D112:D147)&lt;36,"",PRODUCT(Cum_Rets!D112:D147)^(1/3)-1)</f>
        <v/>
      </c>
      <c r="E112" s="81" t="str">
        <f>IF(COUNT(Cum_Rets!E112:E147)&lt;36,"",PRODUCT(Cum_Rets!E112:E147)^(1/3)-1)</f>
        <v/>
      </c>
      <c r="F112" s="81" t="str">
        <f>IF(COUNT(Cum_Rets!F112:F147)&lt;36,"",PRODUCT(Cum_Rets!F112:F147)^(1/3)-1)</f>
        <v/>
      </c>
      <c r="G112" s="81" t="str">
        <f>IF(COUNT(Cum_Rets!G112:G147)&lt;36,"",PRODUCT(Cum_Rets!G112:G147)^(1/3)-1)</f>
        <v/>
      </c>
      <c r="H112" s="81" t="str">
        <f>IF(COUNT(Cum_Rets!H112:H147)&lt;36,"",PRODUCT(Cum_Rets!H112:H147)^(1/3)-1)</f>
        <v/>
      </c>
      <c r="I112" s="81" t="str">
        <f>IF(COUNT(Cum_Rets!I112:I147)&lt;36,"",PRODUCT(Cum_Rets!I112:I147)^(1/3)-1)</f>
        <v/>
      </c>
      <c r="J112" s="81">
        <f>IF(COUNT(Cum_Rets!J112:J147)&lt;36,"",PRODUCT(Cum_Rets!J112:J147)^(1/3)-1)</f>
        <v>0.23127028391119731</v>
      </c>
      <c r="K112" s="81">
        <f>IF(COUNT(Cum_Rets!K112:K147)&lt;36,"",PRODUCT(Cum_Rets!K112:K147)^(1/3)-1)</f>
        <v>0.14808044545057264</v>
      </c>
      <c r="L112" s="81">
        <f>IF(COUNT(Cum_Rets!L112:L147)&lt;36,"",PRODUCT(Cum_Rets!L112:L147)^(1/3)-1)</f>
        <v>0.25526514959592528</v>
      </c>
      <c r="M112" s="81" t="str">
        <f>IF(COUNT(Cum_Rets!M112:M147)&lt;36,"",PRODUCT(Cum_Rets!M112:M147)^(1/3)-1)</f>
        <v/>
      </c>
      <c r="N112" s="81">
        <f>IF(COUNT(Cum_Rets!N112:N147)&lt;36,"",PRODUCT(Cum_Rets!N112:N147)^(1/3)-1)</f>
        <v>0.25530756138451127</v>
      </c>
      <c r="O112" s="81" t="str">
        <f>IF(COUNT(Cum_Rets!O112:O147)&lt;36,"",PRODUCT(Cum_Rets!O112:O147)^(1/3)-1)</f>
        <v/>
      </c>
      <c r="P112" s="81" t="str">
        <f>IF(COUNT(Cum_Rets!P112:P147)&lt;36,"",PRODUCT(Cum_Rets!P112:P147)^(1/3)-1)</f>
        <v/>
      </c>
      <c r="Q112" s="81" t="str">
        <f>IF(COUNT(Cum_Rets!Q112:Q147)&lt;36,"",PRODUCT(Cum_Rets!Q112:Q147)^(1/3)-1)</f>
        <v/>
      </c>
      <c r="R112" s="81">
        <f>IF(COUNT(Cum_Rets!R112:R147)&lt;36,"",PRODUCT(Cum_Rets!R112:R147)^(1/3)-1)</f>
        <v>0.22407994619696425</v>
      </c>
      <c r="S112" s="81">
        <f>IF(COUNT(Cum_Rets!S112:S147)&lt;36,"",PRODUCT(Cum_Rets!S112:S147)^(1/3)-1)</f>
        <v>0.26183952032541269</v>
      </c>
      <c r="T112" s="88">
        <f t="shared" si="5"/>
        <v>0.25529059666907689</v>
      </c>
      <c r="U112" s="88">
        <f t="shared" si="6"/>
        <v>0.25526514959592528</v>
      </c>
      <c r="V112" s="88">
        <f t="shared" si="7"/>
        <v>0.23127028391119731</v>
      </c>
      <c r="W112" s="88">
        <f t="shared" si="8"/>
        <v>0.22407994619696425</v>
      </c>
      <c r="X112" s="88">
        <f t="shared" si="9"/>
        <v>0.17848024574912927</v>
      </c>
    </row>
    <row r="113" spans="1:24" x14ac:dyDescent="0.25">
      <c r="A113" s="79">
        <v>41029</v>
      </c>
      <c r="B113" s="81" t="str">
        <f>IF(COUNT(Cum_Rets!B113:B148)&lt;36,"",PRODUCT(Cum_Rets!B113:B148)^(1/3)-1)</f>
        <v/>
      </c>
      <c r="C113" s="81" t="str">
        <f>IF(COUNT(Cum_Rets!C113:C148)&lt;36,"",PRODUCT(Cum_Rets!C113:C148)^(1/3)-1)</f>
        <v/>
      </c>
      <c r="D113" s="81" t="str">
        <f>IF(COUNT(Cum_Rets!D113:D148)&lt;36,"",PRODUCT(Cum_Rets!D113:D148)^(1/3)-1)</f>
        <v/>
      </c>
      <c r="E113" s="81" t="str">
        <f>IF(COUNT(Cum_Rets!E113:E148)&lt;36,"",PRODUCT(Cum_Rets!E113:E148)^(1/3)-1)</f>
        <v/>
      </c>
      <c r="F113" s="81" t="str">
        <f>IF(COUNT(Cum_Rets!F113:F148)&lt;36,"",PRODUCT(Cum_Rets!F113:F148)^(1/3)-1)</f>
        <v/>
      </c>
      <c r="G113" s="81" t="str">
        <f>IF(COUNT(Cum_Rets!G113:G148)&lt;36,"",PRODUCT(Cum_Rets!G113:G148)^(1/3)-1)</f>
        <v/>
      </c>
      <c r="H113" s="81" t="str">
        <f>IF(COUNT(Cum_Rets!H113:H148)&lt;36,"",PRODUCT(Cum_Rets!H113:H148)^(1/3)-1)</f>
        <v/>
      </c>
      <c r="I113" s="81" t="str">
        <f>IF(COUNT(Cum_Rets!I113:I148)&lt;36,"",PRODUCT(Cum_Rets!I113:I148)^(1/3)-1)</f>
        <v/>
      </c>
      <c r="J113" s="81">
        <f>IF(COUNT(Cum_Rets!J113:J148)&lt;36,"",PRODUCT(Cum_Rets!J113:J148)^(1/3)-1)</f>
        <v>0.20616947861605417</v>
      </c>
      <c r="K113" s="81">
        <f>IF(COUNT(Cum_Rets!K113:K148)&lt;36,"",PRODUCT(Cum_Rets!K113:K148)^(1/3)-1)</f>
        <v>0.1367630136476945</v>
      </c>
      <c r="L113" s="81">
        <f>IF(COUNT(Cum_Rets!L113:L148)&lt;36,"",PRODUCT(Cum_Rets!L113:L148)^(1/3)-1)</f>
        <v>0.21013687044708274</v>
      </c>
      <c r="M113" s="81" t="str">
        <f>IF(COUNT(Cum_Rets!M113:M148)&lt;36,"",PRODUCT(Cum_Rets!M113:M148)^(1/3)-1)</f>
        <v/>
      </c>
      <c r="N113" s="81">
        <f>IF(COUNT(Cum_Rets!N113:N148)&lt;36,"",PRODUCT(Cum_Rets!N113:N148)^(1/3)-1)</f>
        <v>0.22846151525387537</v>
      </c>
      <c r="O113" s="81" t="str">
        <f>IF(COUNT(Cum_Rets!O113:O148)&lt;36,"",PRODUCT(Cum_Rets!O113:O148)^(1/3)-1)</f>
        <v/>
      </c>
      <c r="P113" s="81" t="str">
        <f>IF(COUNT(Cum_Rets!P113:P148)&lt;36,"",PRODUCT(Cum_Rets!P113:P148)^(1/3)-1)</f>
        <v/>
      </c>
      <c r="Q113" s="81" t="str">
        <f>IF(COUNT(Cum_Rets!Q113:Q148)&lt;36,"",PRODUCT(Cum_Rets!Q113:Q148)^(1/3)-1)</f>
        <v/>
      </c>
      <c r="R113" s="81">
        <f>IF(COUNT(Cum_Rets!R113:R148)&lt;36,"",PRODUCT(Cum_Rets!R113:R148)^(1/3)-1)</f>
        <v>0.19255036021589245</v>
      </c>
      <c r="S113" s="81">
        <f>IF(COUNT(Cum_Rets!S113:S148)&lt;36,"",PRODUCT(Cum_Rets!S113:S148)^(1/3)-1)</f>
        <v>0.21286925906453402</v>
      </c>
      <c r="T113" s="88">
        <f t="shared" si="5"/>
        <v>0.2211316573311583</v>
      </c>
      <c r="U113" s="88">
        <f t="shared" si="6"/>
        <v>0.21013687044708274</v>
      </c>
      <c r="V113" s="88">
        <f t="shared" si="7"/>
        <v>0.20616947861605417</v>
      </c>
      <c r="W113" s="88">
        <f t="shared" si="8"/>
        <v>0.19255036021589245</v>
      </c>
      <c r="X113" s="88">
        <f t="shared" si="9"/>
        <v>0.15907795227497368</v>
      </c>
    </row>
    <row r="114" spans="1:24" x14ac:dyDescent="0.25">
      <c r="A114" s="79">
        <v>41060</v>
      </c>
      <c r="B114" s="81" t="str">
        <f>IF(COUNT(Cum_Rets!B114:B149)&lt;36,"",PRODUCT(Cum_Rets!B114:B149)^(1/3)-1)</f>
        <v/>
      </c>
      <c r="C114" s="81" t="str">
        <f>IF(COUNT(Cum_Rets!C114:C149)&lt;36,"",PRODUCT(Cum_Rets!C114:C149)^(1/3)-1)</f>
        <v/>
      </c>
      <c r="D114" s="81" t="str">
        <f>IF(COUNT(Cum_Rets!D114:D149)&lt;36,"",PRODUCT(Cum_Rets!D114:D149)^(1/3)-1)</f>
        <v/>
      </c>
      <c r="E114" s="81" t="str">
        <f>IF(COUNT(Cum_Rets!E114:E149)&lt;36,"",PRODUCT(Cum_Rets!E114:E149)^(1/3)-1)</f>
        <v/>
      </c>
      <c r="F114" s="81" t="str">
        <f>IF(COUNT(Cum_Rets!F114:F149)&lt;36,"",PRODUCT(Cum_Rets!F114:F149)^(1/3)-1)</f>
        <v/>
      </c>
      <c r="G114" s="81" t="str">
        <f>IF(COUNT(Cum_Rets!G114:G149)&lt;36,"",PRODUCT(Cum_Rets!G114:G149)^(1/3)-1)</f>
        <v/>
      </c>
      <c r="H114" s="81" t="str">
        <f>IF(COUNT(Cum_Rets!H114:H149)&lt;36,"",PRODUCT(Cum_Rets!H114:H149)^(1/3)-1)</f>
        <v/>
      </c>
      <c r="I114" s="81" t="str">
        <f>IF(COUNT(Cum_Rets!I114:I149)&lt;36,"",PRODUCT(Cum_Rets!I114:I149)^(1/3)-1)</f>
        <v/>
      </c>
      <c r="J114" s="81">
        <f>IF(COUNT(Cum_Rets!J114:J149)&lt;36,"",PRODUCT(Cum_Rets!J114:J149)^(1/3)-1)</f>
        <v>0.21120963375222446</v>
      </c>
      <c r="K114" s="81">
        <f>IF(COUNT(Cum_Rets!K114:K149)&lt;36,"",PRODUCT(Cum_Rets!K114:K149)^(1/3)-1)</f>
        <v>0.13347045128168</v>
      </c>
      <c r="L114" s="81">
        <f>IF(COUNT(Cum_Rets!L114:L149)&lt;36,"",PRODUCT(Cum_Rets!L114:L149)^(1/3)-1)</f>
        <v>0.21193207157995242</v>
      </c>
      <c r="M114" s="81" t="str">
        <f>IF(COUNT(Cum_Rets!M114:M149)&lt;36,"",PRODUCT(Cum_Rets!M114:M149)^(1/3)-1)</f>
        <v/>
      </c>
      <c r="N114" s="81">
        <f>IF(COUNT(Cum_Rets!N114:N149)&lt;36,"",PRODUCT(Cum_Rets!N114:N149)^(1/3)-1)</f>
        <v>0.2247762332004648</v>
      </c>
      <c r="O114" s="81" t="str">
        <f>IF(COUNT(Cum_Rets!O114:O149)&lt;36,"",PRODUCT(Cum_Rets!O114:O149)^(1/3)-1)</f>
        <v/>
      </c>
      <c r="P114" s="81" t="str">
        <f>IF(COUNT(Cum_Rets!P114:P149)&lt;36,"",PRODUCT(Cum_Rets!P114:P149)^(1/3)-1)</f>
        <v/>
      </c>
      <c r="Q114" s="81" t="str">
        <f>IF(COUNT(Cum_Rets!Q114:Q149)&lt;36,"",PRODUCT(Cum_Rets!Q114:Q149)^(1/3)-1)</f>
        <v/>
      </c>
      <c r="R114" s="81">
        <f>IF(COUNT(Cum_Rets!R114:R149)&lt;36,"",PRODUCT(Cum_Rets!R114:R149)^(1/3)-1)</f>
        <v>0.18947907926228247</v>
      </c>
      <c r="S114" s="81">
        <f>IF(COUNT(Cum_Rets!S114:S149)&lt;36,"",PRODUCT(Cum_Rets!S114:S149)^(1/3)-1)</f>
        <v>0.21784005959942032</v>
      </c>
      <c r="T114" s="88">
        <f t="shared" si="5"/>
        <v>0.21963856855225986</v>
      </c>
      <c r="U114" s="88">
        <f t="shared" si="6"/>
        <v>0.21193207157995242</v>
      </c>
      <c r="V114" s="88">
        <f t="shared" si="7"/>
        <v>0.21120963375222446</v>
      </c>
      <c r="W114" s="88">
        <f t="shared" si="8"/>
        <v>0.18947907926228247</v>
      </c>
      <c r="X114" s="88">
        <f t="shared" si="9"/>
        <v>0.15587390247392099</v>
      </c>
    </row>
    <row r="115" spans="1:24" x14ac:dyDescent="0.25">
      <c r="A115" s="79">
        <v>41090</v>
      </c>
      <c r="B115" s="81" t="str">
        <f>IF(COUNT(Cum_Rets!B115:B150)&lt;36,"",PRODUCT(Cum_Rets!B115:B150)^(1/3)-1)</f>
        <v/>
      </c>
      <c r="C115" s="81" t="str">
        <f>IF(COUNT(Cum_Rets!C115:C150)&lt;36,"",PRODUCT(Cum_Rets!C115:C150)^(1/3)-1)</f>
        <v/>
      </c>
      <c r="D115" s="81" t="str">
        <f>IF(COUNT(Cum_Rets!D115:D150)&lt;36,"",PRODUCT(Cum_Rets!D115:D150)^(1/3)-1)</f>
        <v/>
      </c>
      <c r="E115" s="81" t="str">
        <f>IF(COUNT(Cum_Rets!E115:E150)&lt;36,"",PRODUCT(Cum_Rets!E115:E150)^(1/3)-1)</f>
        <v/>
      </c>
      <c r="F115" s="81" t="str">
        <f>IF(COUNT(Cum_Rets!F115:F150)&lt;36,"",PRODUCT(Cum_Rets!F115:F150)^(1/3)-1)</f>
        <v/>
      </c>
      <c r="G115" s="81" t="str">
        <f>IF(COUNT(Cum_Rets!G115:G150)&lt;36,"",PRODUCT(Cum_Rets!G115:G150)^(1/3)-1)</f>
        <v/>
      </c>
      <c r="H115" s="81" t="str">
        <f>IF(COUNT(Cum_Rets!H115:H150)&lt;36,"",PRODUCT(Cum_Rets!H115:H150)^(1/3)-1)</f>
        <v/>
      </c>
      <c r="I115" s="81" t="str">
        <f>IF(COUNT(Cum_Rets!I115:I150)&lt;36,"",PRODUCT(Cum_Rets!I115:I150)^(1/3)-1)</f>
        <v/>
      </c>
      <c r="J115" s="81">
        <f>IF(COUNT(Cum_Rets!J115:J150)&lt;36,"",PRODUCT(Cum_Rets!J115:J150)^(1/3)-1)</f>
        <v>0.17116057850315491</v>
      </c>
      <c r="K115" s="81">
        <f>IF(COUNT(Cum_Rets!K115:K150)&lt;36,"",PRODUCT(Cum_Rets!K115:K150)^(1/3)-1)</f>
        <v>0.10242480597380266</v>
      </c>
      <c r="L115" s="81">
        <f>IF(COUNT(Cum_Rets!L115:L150)&lt;36,"",PRODUCT(Cum_Rets!L115:L150)^(1/3)-1)</f>
        <v>0.15038232244521832</v>
      </c>
      <c r="M115" s="81" t="str">
        <f>IF(COUNT(Cum_Rets!M115:M150)&lt;36,"",PRODUCT(Cum_Rets!M115:M150)^(1/3)-1)</f>
        <v/>
      </c>
      <c r="N115" s="81">
        <f>IF(COUNT(Cum_Rets!N115:N150)&lt;36,"",PRODUCT(Cum_Rets!N115:N150)^(1/3)-1)</f>
        <v>0.18736138408677006</v>
      </c>
      <c r="O115" s="81" t="str">
        <f>IF(COUNT(Cum_Rets!O115:O150)&lt;36,"",PRODUCT(Cum_Rets!O115:O150)^(1/3)-1)</f>
        <v/>
      </c>
      <c r="P115" s="81" t="str">
        <f>IF(COUNT(Cum_Rets!P115:P150)&lt;36,"",PRODUCT(Cum_Rets!P115:P150)^(1/3)-1)</f>
        <v/>
      </c>
      <c r="Q115" s="81" t="str">
        <f>IF(COUNT(Cum_Rets!Q115:Q150)&lt;36,"",PRODUCT(Cum_Rets!Q115:Q150)^(1/3)-1)</f>
        <v/>
      </c>
      <c r="R115" s="81">
        <f>IF(COUNT(Cum_Rets!R115:R150)&lt;36,"",PRODUCT(Cum_Rets!R115:R150)^(1/3)-1)</f>
        <v>0.15370855376566817</v>
      </c>
      <c r="S115" s="81">
        <f>IF(COUNT(Cum_Rets!S115:S150)&lt;36,"",PRODUCT(Cum_Rets!S115:S150)^(1/3)-1)</f>
        <v>0.16430344467356628</v>
      </c>
      <c r="T115" s="88">
        <f t="shared" si="5"/>
        <v>0.180881061853324</v>
      </c>
      <c r="U115" s="88">
        <f t="shared" si="6"/>
        <v>0.17116057850315491</v>
      </c>
      <c r="V115" s="88">
        <f t="shared" si="7"/>
        <v>0.15370855376566817</v>
      </c>
      <c r="W115" s="88">
        <f t="shared" si="8"/>
        <v>0.15038232244521832</v>
      </c>
      <c r="X115" s="88">
        <f t="shared" si="9"/>
        <v>0.12160781256236891</v>
      </c>
    </row>
    <row r="116" spans="1:24" x14ac:dyDescent="0.25">
      <c r="A116" s="79">
        <v>41121</v>
      </c>
      <c r="B116" s="81" t="str">
        <f>IF(COUNT(Cum_Rets!B116:B151)&lt;36,"",PRODUCT(Cum_Rets!B116:B151)^(1/3)-1)</f>
        <v/>
      </c>
      <c r="C116" s="81" t="str">
        <f>IF(COUNT(Cum_Rets!C116:C151)&lt;36,"",PRODUCT(Cum_Rets!C116:C151)^(1/3)-1)</f>
        <v/>
      </c>
      <c r="D116" s="81" t="str">
        <f>IF(COUNT(Cum_Rets!D116:D151)&lt;36,"",PRODUCT(Cum_Rets!D116:D151)^(1/3)-1)</f>
        <v/>
      </c>
      <c r="E116" s="81" t="str">
        <f>IF(COUNT(Cum_Rets!E116:E151)&lt;36,"",PRODUCT(Cum_Rets!E116:E151)^(1/3)-1)</f>
        <v/>
      </c>
      <c r="F116" s="81" t="str">
        <f>IF(COUNT(Cum_Rets!F116:F151)&lt;36,"",PRODUCT(Cum_Rets!F116:F151)^(1/3)-1)</f>
        <v/>
      </c>
      <c r="G116" s="81" t="str">
        <f>IF(COUNT(Cum_Rets!G116:G151)&lt;36,"",PRODUCT(Cum_Rets!G116:G151)^(1/3)-1)</f>
        <v/>
      </c>
      <c r="H116" s="81" t="str">
        <f>IF(COUNT(Cum_Rets!H116:H151)&lt;36,"",PRODUCT(Cum_Rets!H116:H151)^(1/3)-1)</f>
        <v/>
      </c>
      <c r="I116" s="81" t="str">
        <f>IF(COUNT(Cum_Rets!I116:I151)&lt;36,"",PRODUCT(Cum_Rets!I116:I151)^(1/3)-1)</f>
        <v/>
      </c>
      <c r="J116" s="81">
        <f>IF(COUNT(Cum_Rets!J116:J151)&lt;36,"",PRODUCT(Cum_Rets!J116:J151)^(1/3)-1)</f>
        <v>0.17562867824705686</v>
      </c>
      <c r="K116" s="81">
        <f>IF(COUNT(Cum_Rets!K116:K151)&lt;36,"",PRODUCT(Cum_Rets!K116:K151)^(1/3)-1)</f>
        <v>0.10448647986545057</v>
      </c>
      <c r="L116" s="81">
        <f>IF(COUNT(Cum_Rets!L116:L151)&lt;36,"",PRODUCT(Cum_Rets!L116:L151)^(1/3)-1)</f>
        <v>0.16674781722156085</v>
      </c>
      <c r="M116" s="81" t="str">
        <f>IF(COUNT(Cum_Rets!M116:M151)&lt;36,"",PRODUCT(Cum_Rets!M116:M151)^(1/3)-1)</f>
        <v/>
      </c>
      <c r="N116" s="81">
        <f>IF(COUNT(Cum_Rets!N116:N151)&lt;36,"",PRODUCT(Cum_Rets!N116:N151)^(1/3)-1)</f>
        <v>0.18882012555735006</v>
      </c>
      <c r="O116" s="81" t="str">
        <f>IF(COUNT(Cum_Rets!O116:O151)&lt;36,"",PRODUCT(Cum_Rets!O116:O151)^(1/3)-1)</f>
        <v/>
      </c>
      <c r="P116" s="81" t="str">
        <f>IF(COUNT(Cum_Rets!P116:P151)&lt;36,"",PRODUCT(Cum_Rets!P116:P151)^(1/3)-1)</f>
        <v/>
      </c>
      <c r="Q116" s="81" t="str">
        <f>IF(COUNT(Cum_Rets!Q116:Q151)&lt;36,"",PRODUCT(Cum_Rets!Q116:Q151)^(1/3)-1)</f>
        <v/>
      </c>
      <c r="R116" s="81">
        <f>IF(COUNT(Cum_Rets!R116:R151)&lt;36,"",PRODUCT(Cum_Rets!R116:R151)^(1/3)-1)</f>
        <v>0.15225238319405632</v>
      </c>
      <c r="S116" s="81">
        <f>IF(COUNT(Cum_Rets!S116:S151)&lt;36,"",PRODUCT(Cum_Rets!S116:S151)^(1/3)-1)</f>
        <v>0.1836276867629516</v>
      </c>
      <c r="T116" s="88">
        <f t="shared" si="5"/>
        <v>0.18354354663323277</v>
      </c>
      <c r="U116" s="88">
        <f t="shared" si="6"/>
        <v>0.17562867824705686</v>
      </c>
      <c r="V116" s="88">
        <f t="shared" si="7"/>
        <v>0.16674781722156085</v>
      </c>
      <c r="W116" s="88">
        <f t="shared" si="8"/>
        <v>0.15225238319405632</v>
      </c>
      <c r="X116" s="88">
        <f t="shared" si="9"/>
        <v>0.12359284119689286</v>
      </c>
    </row>
    <row r="117" spans="1:24" x14ac:dyDescent="0.25">
      <c r="A117" s="79">
        <v>41152</v>
      </c>
      <c r="B117" s="81" t="str">
        <f>IF(COUNT(Cum_Rets!B117:B152)&lt;36,"",PRODUCT(Cum_Rets!B117:B152)^(1/3)-1)</f>
        <v/>
      </c>
      <c r="C117" s="81" t="str">
        <f>IF(COUNT(Cum_Rets!C117:C152)&lt;36,"",PRODUCT(Cum_Rets!C117:C152)^(1/3)-1)</f>
        <v/>
      </c>
      <c r="D117" s="81" t="str">
        <f>IF(COUNT(Cum_Rets!D117:D152)&lt;36,"",PRODUCT(Cum_Rets!D117:D152)^(1/3)-1)</f>
        <v/>
      </c>
      <c r="E117" s="81" t="str">
        <f>IF(COUNT(Cum_Rets!E117:E152)&lt;36,"",PRODUCT(Cum_Rets!E117:E152)^(1/3)-1)</f>
        <v/>
      </c>
      <c r="F117" s="81" t="str">
        <f>IF(COUNT(Cum_Rets!F117:F152)&lt;36,"",PRODUCT(Cum_Rets!F117:F152)^(1/3)-1)</f>
        <v/>
      </c>
      <c r="G117" s="81" t="str">
        <f>IF(COUNT(Cum_Rets!G117:G152)&lt;36,"",PRODUCT(Cum_Rets!G117:G152)^(1/3)-1)</f>
        <v/>
      </c>
      <c r="H117" s="81" t="str">
        <f>IF(COUNT(Cum_Rets!H117:H152)&lt;36,"",PRODUCT(Cum_Rets!H117:H152)^(1/3)-1)</f>
        <v/>
      </c>
      <c r="I117" s="81" t="str">
        <f>IF(COUNT(Cum_Rets!I117:I152)&lt;36,"",PRODUCT(Cum_Rets!I117:I152)^(1/3)-1)</f>
        <v/>
      </c>
      <c r="J117" s="81">
        <f>IF(COUNT(Cum_Rets!J117:J152)&lt;36,"",PRODUCT(Cum_Rets!J117:J152)^(1/3)-1)</f>
        <v>0.16106672441112302</v>
      </c>
      <c r="K117" s="81">
        <f>IF(COUNT(Cum_Rets!K117:K152)&lt;36,"",PRODUCT(Cum_Rets!K117:K152)^(1/3)-1)</f>
        <v>9.5310262095344322E-2</v>
      </c>
      <c r="L117" s="81">
        <f>IF(COUNT(Cum_Rets!L117:L152)&lt;36,"",PRODUCT(Cum_Rets!L117:L152)^(1/3)-1)</f>
        <v>0.13850149012437774</v>
      </c>
      <c r="M117" s="81" t="str">
        <f>IF(COUNT(Cum_Rets!M117:M152)&lt;36,"",PRODUCT(Cum_Rets!M117:M152)^(1/3)-1)</f>
        <v/>
      </c>
      <c r="N117" s="81">
        <f>IF(COUNT(Cum_Rets!N117:N152)&lt;36,"",PRODUCT(Cum_Rets!N117:N152)^(1/3)-1)</f>
        <v>0.1704584808169376</v>
      </c>
      <c r="O117" s="81" t="str">
        <f>IF(COUNT(Cum_Rets!O117:O152)&lt;36,"",PRODUCT(Cum_Rets!O117:O152)^(1/3)-1)</f>
        <v/>
      </c>
      <c r="P117" s="81" t="str">
        <f>IF(COUNT(Cum_Rets!P117:P152)&lt;36,"",PRODUCT(Cum_Rets!P117:P152)^(1/3)-1)</f>
        <v/>
      </c>
      <c r="Q117" s="81" t="str">
        <f>IF(COUNT(Cum_Rets!Q117:Q152)&lt;36,"",PRODUCT(Cum_Rets!Q117:Q152)^(1/3)-1)</f>
        <v/>
      </c>
      <c r="R117" s="81">
        <f>IF(COUNT(Cum_Rets!R117:R152)&lt;36,"",PRODUCT(Cum_Rets!R117:R152)^(1/3)-1)</f>
        <v>0.12369754726484339</v>
      </c>
      <c r="S117" s="81">
        <f>IF(COUNT(Cum_Rets!S117:S152)&lt;36,"",PRODUCT(Cum_Rets!S117:S152)^(1/3)-1)</f>
        <v>0.15651291662688771</v>
      </c>
      <c r="T117" s="88">
        <f t="shared" si="5"/>
        <v>0.16670177825461177</v>
      </c>
      <c r="U117" s="88">
        <f t="shared" si="6"/>
        <v>0.16106672441112302</v>
      </c>
      <c r="V117" s="88">
        <f t="shared" si="7"/>
        <v>0.13850149012437774</v>
      </c>
      <c r="W117" s="88">
        <f t="shared" si="8"/>
        <v>0.12369754726484339</v>
      </c>
      <c r="X117" s="88">
        <f t="shared" si="9"/>
        <v>0.10666517616314394</v>
      </c>
    </row>
    <row r="118" spans="1:24" x14ac:dyDescent="0.25">
      <c r="A118" s="79">
        <v>41182</v>
      </c>
      <c r="B118" s="81" t="str">
        <f>IF(COUNT(Cum_Rets!B118:B153)&lt;36,"",PRODUCT(Cum_Rets!B118:B153)^(1/3)-1)</f>
        <v/>
      </c>
      <c r="C118" s="81" t="str">
        <f>IF(COUNT(Cum_Rets!C118:C153)&lt;36,"",PRODUCT(Cum_Rets!C118:C153)^(1/3)-1)</f>
        <v/>
      </c>
      <c r="D118" s="81" t="str">
        <f>IF(COUNT(Cum_Rets!D118:D153)&lt;36,"",PRODUCT(Cum_Rets!D118:D153)^(1/3)-1)</f>
        <v/>
      </c>
      <c r="E118" s="81" t="str">
        <f>IF(COUNT(Cum_Rets!E118:E153)&lt;36,"",PRODUCT(Cum_Rets!E118:E153)^(1/3)-1)</f>
        <v/>
      </c>
      <c r="F118" s="81" t="str">
        <f>IF(COUNT(Cum_Rets!F118:F153)&lt;36,"",PRODUCT(Cum_Rets!F118:F153)^(1/3)-1)</f>
        <v/>
      </c>
      <c r="G118" s="81" t="str">
        <f>IF(COUNT(Cum_Rets!G118:G153)&lt;36,"",PRODUCT(Cum_Rets!G118:G153)^(1/3)-1)</f>
        <v/>
      </c>
      <c r="H118" s="81" t="str">
        <f>IF(COUNT(Cum_Rets!H118:H153)&lt;36,"",PRODUCT(Cum_Rets!H118:H153)^(1/3)-1)</f>
        <v/>
      </c>
      <c r="I118" s="81" t="str">
        <f>IF(COUNT(Cum_Rets!I118:I153)&lt;36,"",PRODUCT(Cum_Rets!I118:I153)^(1/3)-1)</f>
        <v/>
      </c>
      <c r="J118" s="81">
        <f>IF(COUNT(Cum_Rets!J118:J153)&lt;36,"",PRODUCT(Cum_Rets!J118:J153)^(1/3)-1)</f>
        <v>0.15219210868800159</v>
      </c>
      <c r="K118" s="81">
        <f>IF(COUNT(Cum_Rets!K118:K153)&lt;36,"",PRODUCT(Cum_Rets!K118:K153)^(1/3)-1)</f>
        <v>9.0721447577397196E-2</v>
      </c>
      <c r="L118" s="81">
        <f>IF(COUNT(Cum_Rets!L118:L153)&lt;36,"",PRODUCT(Cum_Rets!L118:L153)^(1/3)-1)</f>
        <v>0.13533954207756405</v>
      </c>
      <c r="M118" s="81" t="str">
        <f>IF(COUNT(Cum_Rets!M118:M153)&lt;36,"",PRODUCT(Cum_Rets!M118:M153)^(1/3)-1)</f>
        <v/>
      </c>
      <c r="N118" s="81">
        <f>IF(COUNT(Cum_Rets!N118:N153)&lt;36,"",PRODUCT(Cum_Rets!N118:N153)^(1/3)-1)</f>
        <v>0.15847421551916496</v>
      </c>
      <c r="O118" s="81" t="str">
        <f>IF(COUNT(Cum_Rets!O118:O153)&lt;36,"",PRODUCT(Cum_Rets!O118:O153)^(1/3)-1)</f>
        <v/>
      </c>
      <c r="P118" s="81" t="str">
        <f>IF(COUNT(Cum_Rets!P118:P153)&lt;36,"",PRODUCT(Cum_Rets!P118:P153)^(1/3)-1)</f>
        <v/>
      </c>
      <c r="Q118" s="81" t="str">
        <f>IF(COUNT(Cum_Rets!Q118:Q153)&lt;36,"",PRODUCT(Cum_Rets!Q118:Q153)^(1/3)-1)</f>
        <v/>
      </c>
      <c r="R118" s="81">
        <f>IF(COUNT(Cum_Rets!R118:R153)&lt;36,"",PRODUCT(Cum_Rets!R118:R153)^(1/3)-1)</f>
        <v>0.11742299642247889</v>
      </c>
      <c r="S118" s="81">
        <f>IF(COUNT(Cum_Rets!S118:S153)&lt;36,"",PRODUCT(Cum_Rets!S118:S153)^(1/3)-1)</f>
        <v>0.15479945261878547</v>
      </c>
      <c r="T118" s="88">
        <f t="shared" si="5"/>
        <v>0.15596137278669961</v>
      </c>
      <c r="U118" s="88">
        <f t="shared" si="6"/>
        <v>0.15219210868800159</v>
      </c>
      <c r="V118" s="88">
        <f t="shared" si="7"/>
        <v>0.13533954207756405</v>
      </c>
      <c r="W118" s="88">
        <f t="shared" si="8"/>
        <v>0.11742299642247889</v>
      </c>
      <c r="X118" s="88">
        <f t="shared" si="9"/>
        <v>0.10140206711542987</v>
      </c>
    </row>
    <row r="119" spans="1:24" x14ac:dyDescent="0.25">
      <c r="A119" s="79">
        <v>41213</v>
      </c>
      <c r="B119" s="81" t="str">
        <f>IF(COUNT(Cum_Rets!B119:B154)&lt;36,"",PRODUCT(Cum_Rets!B119:B154)^(1/3)-1)</f>
        <v/>
      </c>
      <c r="C119" s="81" t="str">
        <f>IF(COUNT(Cum_Rets!C119:C154)&lt;36,"",PRODUCT(Cum_Rets!C119:C154)^(1/3)-1)</f>
        <v/>
      </c>
      <c r="D119" s="81" t="str">
        <f>IF(COUNT(Cum_Rets!D119:D154)&lt;36,"",PRODUCT(Cum_Rets!D119:D154)^(1/3)-1)</f>
        <v/>
      </c>
      <c r="E119" s="81" t="str">
        <f>IF(COUNT(Cum_Rets!E119:E154)&lt;36,"",PRODUCT(Cum_Rets!E119:E154)^(1/3)-1)</f>
        <v/>
      </c>
      <c r="F119" s="81" t="str">
        <f>IF(COUNT(Cum_Rets!F119:F154)&lt;36,"",PRODUCT(Cum_Rets!F119:F154)^(1/3)-1)</f>
        <v/>
      </c>
      <c r="G119" s="81" t="str">
        <f>IF(COUNT(Cum_Rets!G119:G154)&lt;36,"",PRODUCT(Cum_Rets!G119:G154)^(1/3)-1)</f>
        <v/>
      </c>
      <c r="H119" s="81" t="str">
        <f>IF(COUNT(Cum_Rets!H119:H154)&lt;36,"",PRODUCT(Cum_Rets!H119:H154)^(1/3)-1)</f>
        <v/>
      </c>
      <c r="I119" s="81" t="str">
        <f>IF(COUNT(Cum_Rets!I119:I154)&lt;36,"",PRODUCT(Cum_Rets!I119:I154)^(1/3)-1)</f>
        <v/>
      </c>
      <c r="J119" s="81">
        <f>IF(COUNT(Cum_Rets!J119:J154)&lt;36,"",PRODUCT(Cum_Rets!J119:J154)^(1/3)-1)</f>
        <v>0.14644336258742685</v>
      </c>
      <c r="K119" s="81" t="str">
        <f>IF(COUNT(Cum_Rets!K119:K154)&lt;36,"",PRODUCT(Cum_Rets!K119:K154)^(1/3)-1)</f>
        <v/>
      </c>
      <c r="L119" s="81">
        <f>IF(COUNT(Cum_Rets!L119:L154)&lt;36,"",PRODUCT(Cum_Rets!L119:L154)^(1/3)-1)</f>
        <v>0.14197333868277617</v>
      </c>
      <c r="M119" s="81" t="str">
        <f>IF(COUNT(Cum_Rets!M119:M154)&lt;36,"",PRODUCT(Cum_Rets!M119:M154)^(1/3)-1)</f>
        <v/>
      </c>
      <c r="N119" s="81">
        <f>IF(COUNT(Cum_Rets!N119:N154)&lt;36,"",PRODUCT(Cum_Rets!N119:N154)^(1/3)-1)</f>
        <v>0.15541688655297992</v>
      </c>
      <c r="O119" s="81" t="str">
        <f>IF(COUNT(Cum_Rets!O119:O154)&lt;36,"",PRODUCT(Cum_Rets!O119:O154)^(1/3)-1)</f>
        <v/>
      </c>
      <c r="P119" s="81" t="str">
        <f>IF(COUNT(Cum_Rets!P119:P154)&lt;36,"",PRODUCT(Cum_Rets!P119:P154)^(1/3)-1)</f>
        <v/>
      </c>
      <c r="Q119" s="81" t="str">
        <f>IF(COUNT(Cum_Rets!Q119:Q154)&lt;36,"",PRODUCT(Cum_Rets!Q119:Q154)^(1/3)-1)</f>
        <v/>
      </c>
      <c r="R119" s="81">
        <f>IF(COUNT(Cum_Rets!R119:R154)&lt;36,"",PRODUCT(Cum_Rets!R119:R154)^(1/3)-1)</f>
        <v>0.11946638762189332</v>
      </c>
      <c r="S119" s="81">
        <f>IF(COUNT(Cum_Rets!S119:S154)&lt;36,"",PRODUCT(Cum_Rets!S119:S154)^(1/3)-1)</f>
        <v>0.16013609997421563</v>
      </c>
      <c r="T119" s="88">
        <f t="shared" si="5"/>
        <v>0.152724829363314</v>
      </c>
      <c r="U119" s="88">
        <f t="shared" si="6"/>
        <v>0.14868674357881512</v>
      </c>
      <c r="V119" s="88">
        <f t="shared" si="7"/>
        <v>0.14420835063510151</v>
      </c>
      <c r="W119" s="88">
        <f t="shared" si="8"/>
        <v>0.13634660091755546</v>
      </c>
      <c r="X119" s="88">
        <f t="shared" si="9"/>
        <v>0.12621847294015817</v>
      </c>
    </row>
    <row r="120" spans="1:24" x14ac:dyDescent="0.25">
      <c r="A120" s="79">
        <v>41243</v>
      </c>
      <c r="B120" s="81" t="str">
        <f>IF(COUNT(Cum_Rets!B120:B155)&lt;36,"",PRODUCT(Cum_Rets!B120:B155)^(1/3)-1)</f>
        <v/>
      </c>
      <c r="C120" s="81" t="str">
        <f>IF(COUNT(Cum_Rets!C120:C155)&lt;36,"",PRODUCT(Cum_Rets!C120:C155)^(1/3)-1)</f>
        <v/>
      </c>
      <c r="D120" s="81" t="str">
        <f>IF(COUNT(Cum_Rets!D120:D155)&lt;36,"",PRODUCT(Cum_Rets!D120:D155)^(1/3)-1)</f>
        <v/>
      </c>
      <c r="E120" s="81" t="str">
        <f>IF(COUNT(Cum_Rets!E120:E155)&lt;36,"",PRODUCT(Cum_Rets!E120:E155)^(1/3)-1)</f>
        <v/>
      </c>
      <c r="F120" s="81" t="str">
        <f>IF(COUNT(Cum_Rets!F120:F155)&lt;36,"",PRODUCT(Cum_Rets!F120:F155)^(1/3)-1)</f>
        <v/>
      </c>
      <c r="G120" s="81" t="str">
        <f>IF(COUNT(Cum_Rets!G120:G155)&lt;36,"",PRODUCT(Cum_Rets!G120:G155)^(1/3)-1)</f>
        <v/>
      </c>
      <c r="H120" s="81" t="str">
        <f>IF(COUNT(Cum_Rets!H120:H155)&lt;36,"",PRODUCT(Cum_Rets!H120:H155)^(1/3)-1)</f>
        <v/>
      </c>
      <c r="I120" s="81" t="str">
        <f>IF(COUNT(Cum_Rets!I120:I155)&lt;36,"",PRODUCT(Cum_Rets!I120:I155)^(1/3)-1)</f>
        <v/>
      </c>
      <c r="J120" s="81">
        <f>IF(COUNT(Cum_Rets!J120:J155)&lt;36,"",PRODUCT(Cum_Rets!J120:J155)^(1/3)-1)</f>
        <v>0.14676520931395332</v>
      </c>
      <c r="K120" s="81" t="str">
        <f>IF(COUNT(Cum_Rets!K120:K155)&lt;36,"",PRODUCT(Cum_Rets!K120:K155)^(1/3)-1)</f>
        <v/>
      </c>
      <c r="L120" s="81">
        <f>IF(COUNT(Cum_Rets!L120:L155)&lt;36,"",PRODUCT(Cum_Rets!L120:L155)^(1/3)-1)</f>
        <v>0.14179910684020114</v>
      </c>
      <c r="M120" s="81" t="str">
        <f>IF(COUNT(Cum_Rets!M120:M155)&lt;36,"",PRODUCT(Cum_Rets!M120:M155)^(1/3)-1)</f>
        <v/>
      </c>
      <c r="N120" s="81">
        <f>IF(COUNT(Cum_Rets!N120:N155)&lt;36,"",PRODUCT(Cum_Rets!N120:N155)^(1/3)-1)</f>
        <v>0.15596263185282</v>
      </c>
      <c r="O120" s="81" t="str">
        <f>IF(COUNT(Cum_Rets!O120:O155)&lt;36,"",PRODUCT(Cum_Rets!O120:O155)^(1/3)-1)</f>
        <v/>
      </c>
      <c r="P120" s="81" t="str">
        <f>IF(COUNT(Cum_Rets!P120:P155)&lt;36,"",PRODUCT(Cum_Rets!P120:P155)^(1/3)-1)</f>
        <v/>
      </c>
      <c r="Q120" s="81" t="str">
        <f>IF(COUNT(Cum_Rets!Q120:Q155)&lt;36,"",PRODUCT(Cum_Rets!Q120:Q155)^(1/3)-1)</f>
        <v/>
      </c>
      <c r="R120" s="81">
        <f>IF(COUNT(Cum_Rets!R120:R155)&lt;36,"",PRODUCT(Cum_Rets!R120:R155)^(1/3)-1)</f>
        <v>0.12137701988888661</v>
      </c>
      <c r="S120" s="81">
        <f>IF(COUNT(Cum_Rets!S120:S155)&lt;36,"",PRODUCT(Cum_Rets!S120:S155)^(1/3)-1)</f>
        <v>0.15353455639784763</v>
      </c>
      <c r="T120" s="88">
        <f t="shared" si="5"/>
        <v>0.15320340509115998</v>
      </c>
      <c r="U120" s="88">
        <f t="shared" si="6"/>
        <v>0.14906456494866999</v>
      </c>
      <c r="V120" s="88">
        <f t="shared" si="7"/>
        <v>0.14428215807707723</v>
      </c>
      <c r="W120" s="88">
        <f t="shared" si="8"/>
        <v>0.13669358510237251</v>
      </c>
      <c r="X120" s="88">
        <f t="shared" si="9"/>
        <v>0.12750364597428096</v>
      </c>
    </row>
    <row r="121" spans="1:24" x14ac:dyDescent="0.25">
      <c r="A121" s="79">
        <v>41274</v>
      </c>
      <c r="B121" s="81" t="str">
        <f>IF(COUNT(Cum_Rets!B121:B156)&lt;36,"",PRODUCT(Cum_Rets!B121:B156)^(1/3)-1)</f>
        <v/>
      </c>
      <c r="C121" s="81" t="str">
        <f>IF(COUNT(Cum_Rets!C121:C156)&lt;36,"",PRODUCT(Cum_Rets!C121:C156)^(1/3)-1)</f>
        <v/>
      </c>
      <c r="D121" s="81" t="str">
        <f>IF(COUNT(Cum_Rets!D121:D156)&lt;36,"",PRODUCT(Cum_Rets!D121:D156)^(1/3)-1)</f>
        <v/>
      </c>
      <c r="E121" s="81" t="str">
        <f>IF(COUNT(Cum_Rets!E121:E156)&lt;36,"",PRODUCT(Cum_Rets!E121:E156)^(1/3)-1)</f>
        <v/>
      </c>
      <c r="F121" s="81" t="str">
        <f>IF(COUNT(Cum_Rets!F121:F156)&lt;36,"",PRODUCT(Cum_Rets!F121:F156)^(1/3)-1)</f>
        <v/>
      </c>
      <c r="G121" s="81" t="str">
        <f>IF(COUNT(Cum_Rets!G121:G156)&lt;36,"",PRODUCT(Cum_Rets!G121:G156)^(1/3)-1)</f>
        <v/>
      </c>
      <c r="H121" s="81" t="str">
        <f>IF(COUNT(Cum_Rets!H121:H156)&lt;36,"",PRODUCT(Cum_Rets!H121:H156)^(1/3)-1)</f>
        <v/>
      </c>
      <c r="I121" s="81" t="str">
        <f>IF(COUNT(Cum_Rets!I121:I156)&lt;36,"",PRODUCT(Cum_Rets!I121:I156)^(1/3)-1)</f>
        <v/>
      </c>
      <c r="J121" s="81">
        <f>IF(COUNT(Cum_Rets!J121:J156)&lt;36,"",PRODUCT(Cum_Rets!J121:J156)^(1/3)-1)</f>
        <v>0.15006583009764407</v>
      </c>
      <c r="K121" s="81" t="str">
        <f>IF(COUNT(Cum_Rets!K121:K156)&lt;36,"",PRODUCT(Cum_Rets!K121:K156)^(1/3)-1)</f>
        <v/>
      </c>
      <c r="L121" s="81">
        <f>IF(COUNT(Cum_Rets!L121:L156)&lt;36,"",PRODUCT(Cum_Rets!L121:L156)^(1/3)-1)</f>
        <v>0.13871770081982104</v>
      </c>
      <c r="M121" s="81" t="str">
        <f>IF(COUNT(Cum_Rets!M121:M156)&lt;36,"",PRODUCT(Cum_Rets!M121:M156)^(1/3)-1)</f>
        <v/>
      </c>
      <c r="N121" s="81">
        <f>IF(COUNT(Cum_Rets!N121:N156)&lt;36,"",PRODUCT(Cum_Rets!N121:N156)^(1/3)-1)</f>
        <v>0.16016223706499777</v>
      </c>
      <c r="O121" s="81" t="str">
        <f>IF(COUNT(Cum_Rets!O121:O156)&lt;36,"",PRODUCT(Cum_Rets!O121:O156)^(1/3)-1)</f>
        <v/>
      </c>
      <c r="P121" s="81" t="str">
        <f>IF(COUNT(Cum_Rets!P121:P156)&lt;36,"",PRODUCT(Cum_Rets!P121:P156)^(1/3)-1)</f>
        <v/>
      </c>
      <c r="Q121" s="81" t="str">
        <f>IF(COUNT(Cum_Rets!Q121:Q156)&lt;36,"",PRODUCT(Cum_Rets!Q121:Q156)^(1/3)-1)</f>
        <v/>
      </c>
      <c r="R121" s="81">
        <f>IF(COUNT(Cum_Rets!R121:R156)&lt;36,"",PRODUCT(Cum_Rets!R121:R156)^(1/3)-1)</f>
        <v>0.12923971229823827</v>
      </c>
      <c r="S121" s="81">
        <f>IF(COUNT(Cum_Rets!S121:S156)&lt;36,"",PRODUCT(Cum_Rets!S121:S156)^(1/3)-1)</f>
        <v>0.1554316644434186</v>
      </c>
      <c r="T121" s="88">
        <f t="shared" si="5"/>
        <v>0.15713331497479166</v>
      </c>
      <c r="U121" s="88">
        <f t="shared" si="6"/>
        <v>0.1525899318394825</v>
      </c>
      <c r="V121" s="88">
        <f t="shared" si="7"/>
        <v>0.14439176545873256</v>
      </c>
      <c r="W121" s="88">
        <f t="shared" si="8"/>
        <v>0.13634820368942535</v>
      </c>
      <c r="X121" s="88">
        <f t="shared" si="9"/>
        <v>0.13208310885471311</v>
      </c>
    </row>
    <row r="122" spans="1:24" x14ac:dyDescent="0.25">
      <c r="A122" s="79">
        <v>41305</v>
      </c>
      <c r="B122" s="81" t="str">
        <f>IF(COUNT(Cum_Rets!B122:B157)&lt;36,"",PRODUCT(Cum_Rets!B122:B157)^(1/3)-1)</f>
        <v/>
      </c>
      <c r="C122" s="81" t="str">
        <f>IF(COUNT(Cum_Rets!C122:C157)&lt;36,"",PRODUCT(Cum_Rets!C122:C157)^(1/3)-1)</f>
        <v/>
      </c>
      <c r="D122" s="81" t="str">
        <f>IF(COUNT(Cum_Rets!D122:D157)&lt;36,"",PRODUCT(Cum_Rets!D122:D157)^(1/3)-1)</f>
        <v/>
      </c>
      <c r="E122" s="81" t="str">
        <f>IF(COUNT(Cum_Rets!E122:E157)&lt;36,"",PRODUCT(Cum_Rets!E122:E157)^(1/3)-1)</f>
        <v/>
      </c>
      <c r="F122" s="81" t="str">
        <f>IF(COUNT(Cum_Rets!F122:F157)&lt;36,"",PRODUCT(Cum_Rets!F122:F157)^(1/3)-1)</f>
        <v/>
      </c>
      <c r="G122" s="81" t="str">
        <f>IF(COUNT(Cum_Rets!G122:G157)&lt;36,"",PRODUCT(Cum_Rets!G122:G157)^(1/3)-1)</f>
        <v/>
      </c>
      <c r="H122" s="81" t="str">
        <f>IF(COUNT(Cum_Rets!H122:H157)&lt;36,"",PRODUCT(Cum_Rets!H122:H157)^(1/3)-1)</f>
        <v/>
      </c>
      <c r="I122" s="81" t="str">
        <f>IF(COUNT(Cum_Rets!I122:I157)&lt;36,"",PRODUCT(Cum_Rets!I122:I157)^(1/3)-1)</f>
        <v/>
      </c>
      <c r="J122" s="81">
        <f>IF(COUNT(Cum_Rets!J122:J157)&lt;36,"",PRODUCT(Cum_Rets!J122:J157)^(1/3)-1)</f>
        <v>0.14781904443060889</v>
      </c>
      <c r="K122" s="81" t="str">
        <f>IF(COUNT(Cum_Rets!K122:K157)&lt;36,"",PRODUCT(Cum_Rets!K122:K157)^(1/3)-1)</f>
        <v/>
      </c>
      <c r="L122" s="81">
        <f>IF(COUNT(Cum_Rets!L122:L157)&lt;36,"",PRODUCT(Cum_Rets!L122:L157)^(1/3)-1)</f>
        <v>0.13152510048261901</v>
      </c>
      <c r="M122" s="81" t="str">
        <f>IF(COUNT(Cum_Rets!M122:M157)&lt;36,"",PRODUCT(Cum_Rets!M122:M157)^(1/3)-1)</f>
        <v/>
      </c>
      <c r="N122" s="81">
        <f>IF(COUNT(Cum_Rets!N122:N157)&lt;36,"",PRODUCT(Cum_Rets!N122:N157)^(1/3)-1)</f>
        <v>0.16317931490811177</v>
      </c>
      <c r="O122" s="81" t="str">
        <f>IF(COUNT(Cum_Rets!O122:O157)&lt;36,"",PRODUCT(Cum_Rets!O122:O157)^(1/3)-1)</f>
        <v/>
      </c>
      <c r="P122" s="81" t="str">
        <f>IF(COUNT(Cum_Rets!P122:P157)&lt;36,"",PRODUCT(Cum_Rets!P122:P157)^(1/3)-1)</f>
        <v/>
      </c>
      <c r="Q122" s="81" t="str">
        <f>IF(COUNT(Cum_Rets!Q122:Q157)&lt;36,"",PRODUCT(Cum_Rets!Q122:Q157)^(1/3)-1)</f>
        <v/>
      </c>
      <c r="R122" s="81">
        <f>IF(COUNT(Cum_Rets!R122:R157)&lt;36,"",PRODUCT(Cum_Rets!R122:R157)^(1/3)-1)</f>
        <v>0.13102491267970495</v>
      </c>
      <c r="S122" s="81">
        <f>IF(COUNT(Cum_Rets!S122:S157)&lt;36,"",PRODUCT(Cum_Rets!S122:S157)^(1/3)-1)</f>
        <v>0.15629643239858448</v>
      </c>
      <c r="T122" s="88">
        <f t="shared" si="5"/>
        <v>0.1585712337648609</v>
      </c>
      <c r="U122" s="88">
        <f t="shared" si="6"/>
        <v>0.15165911204998461</v>
      </c>
      <c r="V122" s="88">
        <f t="shared" si="7"/>
        <v>0.13967207245661395</v>
      </c>
      <c r="W122" s="88">
        <f t="shared" si="8"/>
        <v>0.13140005353189049</v>
      </c>
      <c r="X122" s="88">
        <f t="shared" si="9"/>
        <v>0.13117496902057918</v>
      </c>
    </row>
    <row r="123" spans="1:24" x14ac:dyDescent="0.25">
      <c r="A123" s="79">
        <v>41333</v>
      </c>
      <c r="B123" s="81" t="str">
        <f>IF(COUNT(Cum_Rets!B123:B158)&lt;36,"",PRODUCT(Cum_Rets!B123:B158)^(1/3)-1)</f>
        <v/>
      </c>
      <c r="C123" s="81" t="str">
        <f>IF(COUNT(Cum_Rets!C123:C158)&lt;36,"",PRODUCT(Cum_Rets!C123:C158)^(1/3)-1)</f>
        <v/>
      </c>
      <c r="D123" s="81" t="str">
        <f>IF(COUNT(Cum_Rets!D123:D158)&lt;36,"",PRODUCT(Cum_Rets!D123:D158)^(1/3)-1)</f>
        <v/>
      </c>
      <c r="E123" s="81" t="str">
        <f>IF(COUNT(Cum_Rets!E123:E158)&lt;36,"",PRODUCT(Cum_Rets!E123:E158)^(1/3)-1)</f>
        <v/>
      </c>
      <c r="F123" s="81" t="str">
        <f>IF(COUNT(Cum_Rets!F123:F158)&lt;36,"",PRODUCT(Cum_Rets!F123:F158)^(1/3)-1)</f>
        <v/>
      </c>
      <c r="G123" s="81" t="str">
        <f>IF(COUNT(Cum_Rets!G123:G158)&lt;36,"",PRODUCT(Cum_Rets!G123:G158)^(1/3)-1)</f>
        <v/>
      </c>
      <c r="H123" s="81" t="str">
        <f>IF(COUNT(Cum_Rets!H123:H158)&lt;36,"",PRODUCT(Cum_Rets!H123:H158)^(1/3)-1)</f>
        <v/>
      </c>
      <c r="I123" s="81" t="str">
        <f>IF(COUNT(Cum_Rets!I123:I158)&lt;36,"",PRODUCT(Cum_Rets!I123:I158)^(1/3)-1)</f>
        <v/>
      </c>
      <c r="J123" s="81">
        <f>IF(COUNT(Cum_Rets!J123:J158)&lt;36,"",PRODUCT(Cum_Rets!J123:J158)^(1/3)-1)</f>
        <v>0.1645190543680779</v>
      </c>
      <c r="K123" s="81" t="str">
        <f>IF(COUNT(Cum_Rets!K123:K158)&lt;36,"",PRODUCT(Cum_Rets!K123:K158)^(1/3)-1)</f>
        <v/>
      </c>
      <c r="L123" s="81">
        <f>IF(COUNT(Cum_Rets!L123:L158)&lt;36,"",PRODUCT(Cum_Rets!L123:L158)^(1/3)-1)</f>
        <v>0.16235306199223798</v>
      </c>
      <c r="M123" s="81" t="str">
        <f>IF(COUNT(Cum_Rets!M123:M158)&lt;36,"",PRODUCT(Cum_Rets!M123:M158)^(1/3)-1)</f>
        <v/>
      </c>
      <c r="N123" s="81">
        <f>IF(COUNT(Cum_Rets!N123:N158)&lt;36,"",PRODUCT(Cum_Rets!N123:N158)^(1/3)-1)</f>
        <v>0.17191596167459422</v>
      </c>
      <c r="O123" s="81" t="str">
        <f>IF(COUNT(Cum_Rets!O123:O158)&lt;36,"",PRODUCT(Cum_Rets!O123:O158)^(1/3)-1)</f>
        <v/>
      </c>
      <c r="P123" s="81" t="str">
        <f>IF(COUNT(Cum_Rets!P123:P158)&lt;36,"",PRODUCT(Cum_Rets!P123:P158)^(1/3)-1)</f>
        <v/>
      </c>
      <c r="Q123" s="81" t="str">
        <f>IF(COUNT(Cum_Rets!Q123:Q158)&lt;36,"",PRODUCT(Cum_Rets!Q123:Q158)^(1/3)-1)</f>
        <v/>
      </c>
      <c r="R123" s="81">
        <f>IF(COUNT(Cum_Rets!R123:R158)&lt;36,"",PRODUCT(Cum_Rets!R123:R158)^(1/3)-1)</f>
        <v>0.15002416374529304</v>
      </c>
      <c r="S123" s="81">
        <f>IF(COUNT(Cum_Rets!S123:S158)&lt;36,"",PRODUCT(Cum_Rets!S123:S158)^(1/3)-1)</f>
        <v>0.18258090272320304</v>
      </c>
      <c r="T123" s="88">
        <f t="shared" si="5"/>
        <v>0.16969688948263933</v>
      </c>
      <c r="U123" s="88">
        <f t="shared" si="6"/>
        <v>0.16636828119470698</v>
      </c>
      <c r="V123" s="88">
        <f t="shared" si="7"/>
        <v>0.16343605818015794</v>
      </c>
      <c r="W123" s="88">
        <f t="shared" si="8"/>
        <v>0.15927083743050174</v>
      </c>
      <c r="X123" s="88">
        <f t="shared" si="9"/>
        <v>0.15372283321937652</v>
      </c>
    </row>
    <row r="124" spans="1:24" x14ac:dyDescent="0.25">
      <c r="A124" s="79">
        <v>41364</v>
      </c>
      <c r="B124" s="81" t="str">
        <f>IF(COUNT(Cum_Rets!B124:B159)&lt;36,"",PRODUCT(Cum_Rets!B124:B159)^(1/3)-1)</f>
        <v/>
      </c>
      <c r="C124" s="81" t="str">
        <f>IF(COUNT(Cum_Rets!C124:C159)&lt;36,"",PRODUCT(Cum_Rets!C124:C159)^(1/3)-1)</f>
        <v/>
      </c>
      <c r="D124" s="81" t="str">
        <f>IF(COUNT(Cum_Rets!D124:D159)&lt;36,"",PRODUCT(Cum_Rets!D124:D159)^(1/3)-1)</f>
        <v/>
      </c>
      <c r="E124" s="81" t="str">
        <f>IF(COUNT(Cum_Rets!E124:E159)&lt;36,"",PRODUCT(Cum_Rets!E124:E159)^(1/3)-1)</f>
        <v/>
      </c>
      <c r="F124" s="81" t="str">
        <f>IF(COUNT(Cum_Rets!F124:F159)&lt;36,"",PRODUCT(Cum_Rets!F124:F159)^(1/3)-1)</f>
        <v/>
      </c>
      <c r="G124" s="81" t="str">
        <f>IF(COUNT(Cum_Rets!G124:G159)&lt;36,"",PRODUCT(Cum_Rets!G124:G159)^(1/3)-1)</f>
        <v/>
      </c>
      <c r="H124" s="81" t="str">
        <f>IF(COUNT(Cum_Rets!H124:H159)&lt;36,"",PRODUCT(Cum_Rets!H124:H159)^(1/3)-1)</f>
        <v/>
      </c>
      <c r="I124" s="81" t="str">
        <f>IF(COUNT(Cum_Rets!I124:I159)&lt;36,"",PRODUCT(Cum_Rets!I124:I159)^(1/3)-1)</f>
        <v/>
      </c>
      <c r="J124" s="81">
        <f>IF(COUNT(Cum_Rets!J124:J159)&lt;36,"",PRODUCT(Cum_Rets!J124:J159)^(1/3)-1)</f>
        <v>0.15891972382663599</v>
      </c>
      <c r="K124" s="81" t="str">
        <f>IF(COUNT(Cum_Rets!K124:K159)&lt;36,"",PRODUCT(Cum_Rets!K124:K159)^(1/3)-1)</f>
        <v/>
      </c>
      <c r="L124" s="81">
        <f>IF(COUNT(Cum_Rets!L124:L159)&lt;36,"",PRODUCT(Cum_Rets!L124:L159)^(1/3)-1)</f>
        <v>0.15367995719121974</v>
      </c>
      <c r="M124" s="81" t="str">
        <f>IF(COUNT(Cum_Rets!M124:M159)&lt;36,"",PRODUCT(Cum_Rets!M124:M159)^(1/3)-1)</f>
        <v/>
      </c>
      <c r="N124" s="81">
        <f>IF(COUNT(Cum_Rets!N124:N159)&lt;36,"",PRODUCT(Cum_Rets!N124:N159)^(1/3)-1)</f>
        <v>0.15992028777971612</v>
      </c>
      <c r="O124" s="81" t="str">
        <f>IF(COUNT(Cum_Rets!O124:O159)&lt;36,"",PRODUCT(Cum_Rets!O124:O159)^(1/3)-1)</f>
        <v/>
      </c>
      <c r="P124" s="81" t="str">
        <f>IF(COUNT(Cum_Rets!P124:P159)&lt;36,"",PRODUCT(Cum_Rets!P124:P159)^(1/3)-1)</f>
        <v/>
      </c>
      <c r="Q124" s="81" t="str">
        <f>IF(COUNT(Cum_Rets!Q124:Q159)&lt;36,"",PRODUCT(Cum_Rets!Q124:Q159)^(1/3)-1)</f>
        <v/>
      </c>
      <c r="R124" s="81">
        <f>IF(COUNT(Cum_Rets!R124:R159)&lt;36,"",PRODUCT(Cum_Rets!R124:R159)^(1/3)-1)</f>
        <v>0.13646985379669285</v>
      </c>
      <c r="S124" s="81">
        <f>IF(COUNT(Cum_Rets!S124:S159)&lt;36,"",PRODUCT(Cum_Rets!S124:S159)^(1/3)-1)</f>
        <v>0.17360999542099886</v>
      </c>
      <c r="T124" s="88">
        <f t="shared" si="5"/>
        <v>0.15962011859379208</v>
      </c>
      <c r="U124" s="88">
        <f t="shared" si="6"/>
        <v>0.15916986481490603</v>
      </c>
      <c r="V124" s="88">
        <f t="shared" si="7"/>
        <v>0.15629984050892787</v>
      </c>
      <c r="W124" s="88">
        <f t="shared" si="8"/>
        <v>0.14937743134258802</v>
      </c>
      <c r="X124" s="88">
        <f t="shared" si="9"/>
        <v>0.14163288481505093</v>
      </c>
    </row>
    <row r="125" spans="1:24" x14ac:dyDescent="0.25">
      <c r="A125" s="79">
        <v>41394</v>
      </c>
      <c r="B125" s="81" t="str">
        <f>IF(COUNT(Cum_Rets!B125:B160)&lt;36,"",PRODUCT(Cum_Rets!B125:B160)^(1/3)-1)</f>
        <v/>
      </c>
      <c r="C125" s="81" t="str">
        <f>IF(COUNT(Cum_Rets!C125:C160)&lt;36,"",PRODUCT(Cum_Rets!C125:C160)^(1/3)-1)</f>
        <v/>
      </c>
      <c r="D125" s="81" t="str">
        <f>IF(COUNT(Cum_Rets!D125:D160)&lt;36,"",PRODUCT(Cum_Rets!D125:D160)^(1/3)-1)</f>
        <v/>
      </c>
      <c r="E125" s="81" t="str">
        <f>IF(COUNT(Cum_Rets!E125:E160)&lt;36,"",PRODUCT(Cum_Rets!E125:E160)^(1/3)-1)</f>
        <v/>
      </c>
      <c r="F125" s="81" t="str">
        <f>IF(COUNT(Cum_Rets!F125:F160)&lt;36,"",PRODUCT(Cum_Rets!F125:F160)^(1/3)-1)</f>
        <v/>
      </c>
      <c r="G125" s="81" t="str">
        <f>IF(COUNT(Cum_Rets!G125:G160)&lt;36,"",PRODUCT(Cum_Rets!G125:G160)^(1/3)-1)</f>
        <v/>
      </c>
      <c r="H125" s="81" t="str">
        <f>IF(COUNT(Cum_Rets!H125:H160)&lt;36,"",PRODUCT(Cum_Rets!H125:H160)^(1/3)-1)</f>
        <v/>
      </c>
      <c r="I125" s="81" t="str">
        <f>IF(COUNT(Cum_Rets!I125:I160)&lt;36,"",PRODUCT(Cum_Rets!I125:I160)^(1/3)-1)</f>
        <v/>
      </c>
      <c r="J125" s="81">
        <f>IF(COUNT(Cum_Rets!J125:J160)&lt;36,"",PRODUCT(Cum_Rets!J125:J160)^(1/3)-1)</f>
        <v>0.14227212082041407</v>
      </c>
      <c r="K125" s="81" t="str">
        <f>IF(COUNT(Cum_Rets!K125:K160)&lt;36,"",PRODUCT(Cum_Rets!K125:K160)^(1/3)-1)</f>
        <v/>
      </c>
      <c r="L125" s="81">
        <f>IF(COUNT(Cum_Rets!L125:L160)&lt;36,"",PRODUCT(Cum_Rets!L125:L160)^(1/3)-1)</f>
        <v>0.13155124818277097</v>
      </c>
      <c r="M125" s="81" t="str">
        <f>IF(COUNT(Cum_Rets!M125:M160)&lt;36,"",PRODUCT(Cum_Rets!M125:M160)^(1/3)-1)</f>
        <v/>
      </c>
      <c r="N125" s="81">
        <f>IF(COUNT(Cum_Rets!N125:N160)&lt;36,"",PRODUCT(Cum_Rets!N125:N160)^(1/3)-1)</f>
        <v>0.14105173605659505</v>
      </c>
      <c r="O125" s="81" t="str">
        <f>IF(COUNT(Cum_Rets!O125:O160)&lt;36,"",PRODUCT(Cum_Rets!O125:O160)^(1/3)-1)</f>
        <v/>
      </c>
      <c r="P125" s="81" t="str">
        <f>IF(COUNT(Cum_Rets!P125:P160)&lt;36,"",PRODUCT(Cum_Rets!P125:P160)^(1/3)-1)</f>
        <v/>
      </c>
      <c r="Q125" s="81" t="str">
        <f>IF(COUNT(Cum_Rets!Q125:Q160)&lt;36,"",PRODUCT(Cum_Rets!Q125:Q160)^(1/3)-1)</f>
        <v/>
      </c>
      <c r="R125" s="81">
        <f>IF(COUNT(Cum_Rets!R125:R160)&lt;36,"",PRODUCT(Cum_Rets!R125:R160)^(1/3)-1)</f>
        <v>0.1196990686748205</v>
      </c>
      <c r="S125" s="81">
        <f>IF(COUNT(Cum_Rets!S125:S160)&lt;36,"",PRODUCT(Cum_Rets!S125:S160)^(1/3)-1)</f>
        <v>0.14888365832158579</v>
      </c>
      <c r="T125" s="88">
        <f t="shared" si="5"/>
        <v>0.14190600539126835</v>
      </c>
      <c r="U125" s="88">
        <f t="shared" si="6"/>
        <v>0.1413568322475498</v>
      </c>
      <c r="V125" s="88">
        <f t="shared" si="7"/>
        <v>0.13630149211968301</v>
      </c>
      <c r="W125" s="88">
        <f t="shared" si="8"/>
        <v>0.12858820330578336</v>
      </c>
      <c r="X125" s="88">
        <f t="shared" si="9"/>
        <v>0.12325472252720564</v>
      </c>
    </row>
    <row r="126" spans="1:24" x14ac:dyDescent="0.25">
      <c r="A126" s="79">
        <v>41425</v>
      </c>
      <c r="B126" s="81" t="str">
        <f>IF(COUNT(Cum_Rets!B126:B161)&lt;36,"",PRODUCT(Cum_Rets!B126:B161)^(1/3)-1)</f>
        <v/>
      </c>
      <c r="C126" s="81" t="str">
        <f>IF(COUNT(Cum_Rets!C126:C161)&lt;36,"",PRODUCT(Cum_Rets!C126:C161)^(1/3)-1)</f>
        <v/>
      </c>
      <c r="D126" s="81" t="str">
        <f>IF(COUNT(Cum_Rets!D126:D161)&lt;36,"",PRODUCT(Cum_Rets!D126:D161)^(1/3)-1)</f>
        <v/>
      </c>
      <c r="E126" s="81" t="str">
        <f>IF(COUNT(Cum_Rets!E126:E161)&lt;36,"",PRODUCT(Cum_Rets!E126:E161)^(1/3)-1)</f>
        <v/>
      </c>
      <c r="F126" s="81" t="str">
        <f>IF(COUNT(Cum_Rets!F126:F161)&lt;36,"",PRODUCT(Cum_Rets!F126:F161)^(1/3)-1)</f>
        <v/>
      </c>
      <c r="G126" s="81" t="str">
        <f>IF(COUNT(Cum_Rets!G126:G161)&lt;36,"",PRODUCT(Cum_Rets!G126:G161)^(1/3)-1)</f>
        <v/>
      </c>
      <c r="H126" s="81" t="str">
        <f>IF(COUNT(Cum_Rets!H126:H161)&lt;36,"",PRODUCT(Cum_Rets!H126:H161)^(1/3)-1)</f>
        <v/>
      </c>
      <c r="I126" s="81" t="str">
        <f>IF(COUNT(Cum_Rets!I126:I161)&lt;36,"",PRODUCT(Cum_Rets!I126:I161)^(1/3)-1)</f>
        <v/>
      </c>
      <c r="J126" s="81">
        <f>IF(COUNT(Cum_Rets!J126:J161)&lt;36,"",PRODUCT(Cum_Rets!J126:J161)^(1/3)-1)</f>
        <v>0.1337861836795633</v>
      </c>
      <c r="K126" s="81" t="str">
        <f>IF(COUNT(Cum_Rets!K126:K161)&lt;36,"",PRODUCT(Cum_Rets!K126:K161)^(1/3)-1)</f>
        <v/>
      </c>
      <c r="L126" s="81">
        <f>IF(COUNT(Cum_Rets!L126:L161)&lt;36,"",PRODUCT(Cum_Rets!L126:L161)^(1/3)-1)</f>
        <v>0.122542340706705</v>
      </c>
      <c r="M126" s="81" t="str">
        <f>IF(COUNT(Cum_Rets!M126:M161)&lt;36,"",PRODUCT(Cum_Rets!M126:M161)^(1/3)-1)</f>
        <v/>
      </c>
      <c r="N126" s="81">
        <f>IF(COUNT(Cum_Rets!N126:N161)&lt;36,"",PRODUCT(Cum_Rets!N126:N161)^(1/3)-1)</f>
        <v>0.13517461182580348</v>
      </c>
      <c r="O126" s="81" t="str">
        <f>IF(COUNT(Cum_Rets!O126:O161)&lt;36,"",PRODUCT(Cum_Rets!O126:O161)^(1/3)-1)</f>
        <v/>
      </c>
      <c r="P126" s="81" t="str">
        <f>IF(COUNT(Cum_Rets!P126:P161)&lt;36,"",PRODUCT(Cum_Rets!P126:P161)^(1/3)-1)</f>
        <v/>
      </c>
      <c r="Q126" s="81" t="str">
        <f>IF(COUNT(Cum_Rets!Q126:Q161)&lt;36,"",PRODUCT(Cum_Rets!Q126:Q161)^(1/3)-1)</f>
        <v/>
      </c>
      <c r="R126" s="81">
        <f>IF(COUNT(Cum_Rets!R126:R161)&lt;36,"",PRODUCT(Cum_Rets!R126:R161)^(1/3)-1)</f>
        <v>0.10777853570776119</v>
      </c>
      <c r="S126" s="81">
        <f>IF(COUNT(Cum_Rets!S126:S161)&lt;36,"",PRODUCT(Cum_Rets!S126:S161)^(1/3)-1)</f>
        <v>0.13947806234879057</v>
      </c>
      <c r="T126" s="88">
        <f t="shared" si="5"/>
        <v>0.13475808338193143</v>
      </c>
      <c r="U126" s="88">
        <f t="shared" si="6"/>
        <v>0.13413329071612334</v>
      </c>
      <c r="V126" s="88">
        <f t="shared" si="7"/>
        <v>0.12816426219313415</v>
      </c>
      <c r="W126" s="88">
        <f t="shared" si="8"/>
        <v>0.11885138945696905</v>
      </c>
      <c r="X126" s="88">
        <f t="shared" si="9"/>
        <v>0.11220767720744433</v>
      </c>
    </row>
    <row r="127" spans="1:24" x14ac:dyDescent="0.25">
      <c r="A127" s="79">
        <v>41455</v>
      </c>
      <c r="B127" s="81" t="str">
        <f>IF(COUNT(Cum_Rets!B127:B162)&lt;36,"",PRODUCT(Cum_Rets!B127:B162)^(1/3)-1)</f>
        <v/>
      </c>
      <c r="C127" s="81" t="str">
        <f>IF(COUNT(Cum_Rets!C127:C162)&lt;36,"",PRODUCT(Cum_Rets!C127:C162)^(1/3)-1)</f>
        <v/>
      </c>
      <c r="D127" s="81" t="str">
        <f>IF(COUNT(Cum_Rets!D127:D162)&lt;36,"",PRODUCT(Cum_Rets!D127:D162)^(1/3)-1)</f>
        <v/>
      </c>
      <c r="E127" s="81" t="str">
        <f>IF(COUNT(Cum_Rets!E127:E162)&lt;36,"",PRODUCT(Cum_Rets!E127:E162)^(1/3)-1)</f>
        <v/>
      </c>
      <c r="F127" s="81" t="str">
        <f>IF(COUNT(Cum_Rets!F127:F162)&lt;36,"",PRODUCT(Cum_Rets!F127:F162)^(1/3)-1)</f>
        <v/>
      </c>
      <c r="G127" s="81" t="str">
        <f>IF(COUNT(Cum_Rets!G127:G162)&lt;36,"",PRODUCT(Cum_Rets!G127:G162)^(1/3)-1)</f>
        <v/>
      </c>
      <c r="H127" s="81" t="str">
        <f>IF(COUNT(Cum_Rets!H127:H162)&lt;36,"",PRODUCT(Cum_Rets!H127:H162)^(1/3)-1)</f>
        <v/>
      </c>
      <c r="I127" s="81" t="str">
        <f>IF(COUNT(Cum_Rets!I127:I162)&lt;36,"",PRODUCT(Cum_Rets!I127:I162)^(1/3)-1)</f>
        <v/>
      </c>
      <c r="J127" s="81">
        <f>IF(COUNT(Cum_Rets!J127:J162)&lt;36,"",PRODUCT(Cum_Rets!J127:J162)^(1/3)-1)</f>
        <v>0.17852081981799772</v>
      </c>
      <c r="K127" s="81" t="str">
        <f>IF(COUNT(Cum_Rets!K127:K162)&lt;36,"",PRODUCT(Cum_Rets!K127:K162)^(1/3)-1)</f>
        <v/>
      </c>
      <c r="L127" s="81">
        <f>IF(COUNT(Cum_Rets!L127:L162)&lt;36,"",PRODUCT(Cum_Rets!L127:L162)^(1/3)-1)</f>
        <v>0.18776569818487565</v>
      </c>
      <c r="M127" s="81" t="str">
        <f>IF(COUNT(Cum_Rets!M127:M162)&lt;36,"",PRODUCT(Cum_Rets!M127:M162)^(1/3)-1)</f>
        <v/>
      </c>
      <c r="N127" s="81">
        <f>IF(COUNT(Cum_Rets!N127:N162)&lt;36,"",PRODUCT(Cum_Rets!N127:N162)^(1/3)-1)</f>
        <v>0.17130718712443493</v>
      </c>
      <c r="O127" s="81" t="str">
        <f>IF(COUNT(Cum_Rets!O127:O162)&lt;36,"",PRODUCT(Cum_Rets!O127:O162)^(1/3)-1)</f>
        <v/>
      </c>
      <c r="P127" s="81" t="str">
        <f>IF(COUNT(Cum_Rets!P127:P162)&lt;36,"",PRODUCT(Cum_Rets!P127:P162)^(1/3)-1)</f>
        <v/>
      </c>
      <c r="Q127" s="81" t="str">
        <f>IF(COUNT(Cum_Rets!Q127:Q162)&lt;36,"",PRODUCT(Cum_Rets!Q127:Q162)^(1/3)-1)</f>
        <v/>
      </c>
      <c r="R127" s="81">
        <f>IF(COUNT(Cum_Rets!R127:R162)&lt;36,"",PRODUCT(Cum_Rets!R127:R162)^(1/3)-1)</f>
        <v>0.14636080808730823</v>
      </c>
      <c r="S127" s="81">
        <f>IF(COUNT(Cum_Rets!S127:S162)&lt;36,"",PRODUCT(Cum_Rets!S127:S162)^(1/3)-1)</f>
        <v>0.19159029700003849</v>
      </c>
      <c r="T127" s="88">
        <f t="shared" si="5"/>
        <v>0.18499223467481227</v>
      </c>
      <c r="U127" s="88">
        <f t="shared" si="6"/>
        <v>0.1808320394097172</v>
      </c>
      <c r="V127" s="88">
        <f t="shared" si="7"/>
        <v>0.17491400347121633</v>
      </c>
      <c r="W127" s="88">
        <f t="shared" si="8"/>
        <v>0.16507059236515326</v>
      </c>
      <c r="X127" s="88">
        <f t="shared" si="9"/>
        <v>0.15384472179844624</v>
      </c>
    </row>
    <row r="128" spans="1:24" x14ac:dyDescent="0.25">
      <c r="A128" s="79">
        <v>41486</v>
      </c>
      <c r="B128" s="81" t="str">
        <f>IF(COUNT(Cum_Rets!B128:B163)&lt;36,"",PRODUCT(Cum_Rets!B128:B163)^(1/3)-1)</f>
        <v/>
      </c>
      <c r="C128" s="81" t="str">
        <f>IF(COUNT(Cum_Rets!C128:C163)&lt;36,"",PRODUCT(Cum_Rets!C128:C163)^(1/3)-1)</f>
        <v/>
      </c>
      <c r="D128" s="81" t="str">
        <f>IF(COUNT(Cum_Rets!D128:D163)&lt;36,"",PRODUCT(Cum_Rets!D128:D163)^(1/3)-1)</f>
        <v/>
      </c>
      <c r="E128" s="81" t="str">
        <f>IF(COUNT(Cum_Rets!E128:E163)&lt;36,"",PRODUCT(Cum_Rets!E128:E163)^(1/3)-1)</f>
        <v/>
      </c>
      <c r="F128" s="81" t="str">
        <f>IF(COUNT(Cum_Rets!F128:F163)&lt;36,"",PRODUCT(Cum_Rets!F128:F163)^(1/3)-1)</f>
        <v/>
      </c>
      <c r="G128" s="81" t="str">
        <f>IF(COUNT(Cum_Rets!G128:G163)&lt;36,"",PRODUCT(Cum_Rets!G128:G163)^(1/3)-1)</f>
        <v/>
      </c>
      <c r="H128" s="81" t="str">
        <f>IF(COUNT(Cum_Rets!H128:H163)&lt;36,"",PRODUCT(Cum_Rets!H128:H163)^(1/3)-1)</f>
        <v/>
      </c>
      <c r="I128" s="81" t="str">
        <f>IF(COUNT(Cum_Rets!I128:I163)&lt;36,"",PRODUCT(Cum_Rets!I128:I163)^(1/3)-1)</f>
        <v/>
      </c>
      <c r="J128" s="81">
        <f>IF(COUNT(Cum_Rets!J128:J163)&lt;36,"",PRODUCT(Cum_Rets!J128:J163)^(1/3)-1)</f>
        <v>0.1702577246342325</v>
      </c>
      <c r="K128" s="81" t="str">
        <f>IF(COUNT(Cum_Rets!K128:K163)&lt;36,"",PRODUCT(Cum_Rets!K128:K163)^(1/3)-1)</f>
        <v/>
      </c>
      <c r="L128" s="81">
        <f>IF(COUNT(Cum_Rets!L128:L163)&lt;36,"",PRODUCT(Cum_Rets!L128:L163)^(1/3)-1)</f>
        <v>0.17459572722071259</v>
      </c>
      <c r="M128" s="81" t="str">
        <f>IF(COUNT(Cum_Rets!M128:M163)&lt;36,"",PRODUCT(Cum_Rets!M128:M163)^(1/3)-1)</f>
        <v/>
      </c>
      <c r="N128" s="81">
        <f>IF(COUNT(Cum_Rets!N128:N163)&lt;36,"",PRODUCT(Cum_Rets!N128:N163)^(1/3)-1)</f>
        <v>0.16644051009703298</v>
      </c>
      <c r="O128" s="81" t="str">
        <f>IF(COUNT(Cum_Rets!O128:O163)&lt;36,"",PRODUCT(Cum_Rets!O128:O163)^(1/3)-1)</f>
        <v/>
      </c>
      <c r="P128" s="81" t="str">
        <f>IF(COUNT(Cum_Rets!P128:P163)&lt;36,"",PRODUCT(Cum_Rets!P128:P163)^(1/3)-1)</f>
        <v/>
      </c>
      <c r="Q128" s="81" t="str">
        <f>IF(COUNT(Cum_Rets!Q128:Q163)&lt;36,"",PRODUCT(Cum_Rets!Q128:Q163)^(1/3)-1)</f>
        <v/>
      </c>
      <c r="R128" s="81">
        <f>IF(COUNT(Cum_Rets!R128:R163)&lt;36,"",PRODUCT(Cum_Rets!R128:R163)^(1/3)-1)</f>
        <v>0.13188685735388295</v>
      </c>
      <c r="S128" s="81">
        <f>IF(COUNT(Cum_Rets!S128:S163)&lt;36,"",PRODUCT(Cum_Rets!S128:S163)^(1/3)-1)</f>
        <v>0.18112302769801958</v>
      </c>
      <c r="T128" s="88">
        <f t="shared" si="5"/>
        <v>0.17329432644476855</v>
      </c>
      <c r="U128" s="88">
        <f t="shared" si="6"/>
        <v>0.17134222528085252</v>
      </c>
      <c r="V128" s="88">
        <f t="shared" si="7"/>
        <v>0.16834911736563274</v>
      </c>
      <c r="W128" s="88">
        <f t="shared" si="8"/>
        <v>0.15780209691124547</v>
      </c>
      <c r="X128" s="88">
        <f t="shared" si="9"/>
        <v>0.14225295317682796</v>
      </c>
    </row>
    <row r="129" spans="1:24" x14ac:dyDescent="0.25">
      <c r="A129" s="79">
        <v>41517</v>
      </c>
      <c r="B129" s="81" t="str">
        <f>IF(COUNT(Cum_Rets!B129:B164)&lt;36,"",PRODUCT(Cum_Rets!B129:B164)^(1/3)-1)</f>
        <v/>
      </c>
      <c r="C129" s="81" t="str">
        <f>IF(COUNT(Cum_Rets!C129:C164)&lt;36,"",PRODUCT(Cum_Rets!C129:C164)^(1/3)-1)</f>
        <v/>
      </c>
      <c r="D129" s="81" t="str">
        <f>IF(COUNT(Cum_Rets!D129:D164)&lt;36,"",PRODUCT(Cum_Rets!D129:D164)^(1/3)-1)</f>
        <v/>
      </c>
      <c r="E129" s="81" t="str">
        <f>IF(COUNT(Cum_Rets!E129:E164)&lt;36,"",PRODUCT(Cum_Rets!E129:E164)^(1/3)-1)</f>
        <v/>
      </c>
      <c r="F129" s="81" t="str">
        <f>IF(COUNT(Cum_Rets!F129:F164)&lt;36,"",PRODUCT(Cum_Rets!F129:F164)^(1/3)-1)</f>
        <v/>
      </c>
      <c r="G129" s="81" t="str">
        <f>IF(COUNT(Cum_Rets!G129:G164)&lt;36,"",PRODUCT(Cum_Rets!G129:G164)^(1/3)-1)</f>
        <v/>
      </c>
      <c r="H129" s="81" t="str">
        <f>IF(COUNT(Cum_Rets!H129:H164)&lt;36,"",PRODUCT(Cum_Rets!H129:H164)^(1/3)-1)</f>
        <v/>
      </c>
      <c r="I129" s="81" t="str">
        <f>IF(COUNT(Cum_Rets!I129:I164)&lt;36,"",PRODUCT(Cum_Rets!I129:I164)^(1/3)-1)</f>
        <v/>
      </c>
      <c r="J129" s="81">
        <f>IF(COUNT(Cum_Rets!J129:J164)&lt;36,"",PRODUCT(Cum_Rets!J129:J164)^(1/3)-1)</f>
        <v>0.16376980213992609</v>
      </c>
      <c r="K129" s="81" t="str">
        <f>IF(COUNT(Cum_Rets!K129:K164)&lt;36,"",PRODUCT(Cum_Rets!K129:K164)^(1/3)-1)</f>
        <v/>
      </c>
      <c r="L129" s="81">
        <f>IF(COUNT(Cum_Rets!L129:L164)&lt;36,"",PRODUCT(Cum_Rets!L129:L164)^(1/3)-1)</f>
        <v>0.16959420792664592</v>
      </c>
      <c r="M129" s="81" t="str">
        <f>IF(COUNT(Cum_Rets!M129:M164)&lt;36,"",PRODUCT(Cum_Rets!M129:M164)^(1/3)-1)</f>
        <v/>
      </c>
      <c r="N129" s="81">
        <f>IF(COUNT(Cum_Rets!N129:N164)&lt;36,"",PRODUCT(Cum_Rets!N129:N164)^(1/3)-1)</f>
        <v>0.14848739199502958</v>
      </c>
      <c r="O129" s="81" t="str">
        <f>IF(COUNT(Cum_Rets!O129:O164)&lt;36,"",PRODUCT(Cum_Rets!O129:O164)^(1/3)-1)</f>
        <v/>
      </c>
      <c r="P129" s="81" t="str">
        <f>IF(COUNT(Cum_Rets!P129:P164)&lt;36,"",PRODUCT(Cum_Rets!P129:P164)^(1/3)-1)</f>
        <v/>
      </c>
      <c r="Q129" s="81" t="str">
        <f>IF(COUNT(Cum_Rets!Q129:Q164)&lt;36,"",PRODUCT(Cum_Rets!Q129:Q164)^(1/3)-1)</f>
        <v/>
      </c>
      <c r="R129" s="81">
        <f>IF(COUNT(Cum_Rets!R129:R164)&lt;36,"",PRODUCT(Cum_Rets!R129:R164)^(1/3)-1)</f>
        <v>0.12897212451660556</v>
      </c>
      <c r="S129" s="81">
        <f>IF(COUNT(Cum_Rets!S129:S164)&lt;36,"",PRODUCT(Cum_Rets!S129:S164)^(1/3)-1)</f>
        <v>0.16771338486739706</v>
      </c>
      <c r="T129" s="88">
        <f t="shared" si="5"/>
        <v>0.16784688619062998</v>
      </c>
      <c r="U129" s="88">
        <f t="shared" si="6"/>
        <v>0.16522590358660605</v>
      </c>
      <c r="V129" s="88">
        <f t="shared" si="7"/>
        <v>0.15612859706747784</v>
      </c>
      <c r="W129" s="88">
        <f t="shared" si="8"/>
        <v>0.14360857512542358</v>
      </c>
      <c r="X129" s="88">
        <f t="shared" si="9"/>
        <v>0.13482670476013275</v>
      </c>
    </row>
    <row r="130" spans="1:24" x14ac:dyDescent="0.25">
      <c r="A130" s="79">
        <v>41547</v>
      </c>
      <c r="B130" s="81" t="str">
        <f>IF(COUNT(Cum_Rets!B130:B165)&lt;36,"",PRODUCT(Cum_Rets!B130:B165)^(1/3)-1)</f>
        <v/>
      </c>
      <c r="C130" s="81" t="str">
        <f>IF(COUNT(Cum_Rets!C130:C165)&lt;36,"",PRODUCT(Cum_Rets!C130:C165)^(1/3)-1)</f>
        <v/>
      </c>
      <c r="D130" s="81" t="str">
        <f>IF(COUNT(Cum_Rets!D130:D165)&lt;36,"",PRODUCT(Cum_Rets!D130:D165)^(1/3)-1)</f>
        <v/>
      </c>
      <c r="E130" s="81" t="str">
        <f>IF(COUNT(Cum_Rets!E130:E165)&lt;36,"",PRODUCT(Cum_Rets!E130:E165)^(1/3)-1)</f>
        <v/>
      </c>
      <c r="F130" s="81" t="str">
        <f>IF(COUNT(Cum_Rets!F130:F165)&lt;36,"",PRODUCT(Cum_Rets!F130:F165)^(1/3)-1)</f>
        <v/>
      </c>
      <c r="G130" s="81" t="str">
        <f>IF(COUNT(Cum_Rets!G130:G165)&lt;36,"",PRODUCT(Cum_Rets!G130:G165)^(1/3)-1)</f>
        <v/>
      </c>
      <c r="H130" s="81" t="str">
        <f>IF(COUNT(Cum_Rets!H130:H165)&lt;36,"",PRODUCT(Cum_Rets!H130:H165)^(1/3)-1)</f>
        <v/>
      </c>
      <c r="I130" s="81" t="str">
        <f>IF(COUNT(Cum_Rets!I130:I165)&lt;36,"",PRODUCT(Cum_Rets!I130:I165)^(1/3)-1)</f>
        <v/>
      </c>
      <c r="J130" s="81">
        <f>IF(COUNT(Cum_Rets!J130:J165)&lt;36,"",PRODUCT(Cum_Rets!J130:J165)^(1/3)-1)</f>
        <v>0.18174744459061043</v>
      </c>
      <c r="K130" s="81" t="str">
        <f>IF(COUNT(Cum_Rets!K130:K165)&lt;36,"",PRODUCT(Cum_Rets!K130:K165)^(1/3)-1)</f>
        <v/>
      </c>
      <c r="L130" s="81">
        <f>IF(COUNT(Cum_Rets!L130:L165)&lt;36,"",PRODUCT(Cum_Rets!L130:L165)^(1/3)-1)</f>
        <v>0.2005053322312762</v>
      </c>
      <c r="M130" s="81" t="str">
        <f>IF(COUNT(Cum_Rets!M130:M165)&lt;36,"",PRODUCT(Cum_Rets!M130:M165)^(1/3)-1)</f>
        <v/>
      </c>
      <c r="N130" s="81">
        <f>IF(COUNT(Cum_Rets!N130:N165)&lt;36,"",PRODUCT(Cum_Rets!N130:N165)^(1/3)-1)</f>
        <v>0.16540832428895258</v>
      </c>
      <c r="O130" s="81" t="str">
        <f>IF(COUNT(Cum_Rets!O130:O165)&lt;36,"",PRODUCT(Cum_Rets!O130:O165)^(1/3)-1)</f>
        <v/>
      </c>
      <c r="P130" s="81" t="str">
        <f>IF(COUNT(Cum_Rets!P130:P165)&lt;36,"",PRODUCT(Cum_Rets!P130:P165)^(1/3)-1)</f>
        <v/>
      </c>
      <c r="Q130" s="81" t="str">
        <f>IF(COUNT(Cum_Rets!Q130:Q165)&lt;36,"",PRODUCT(Cum_Rets!Q130:Q165)^(1/3)-1)</f>
        <v/>
      </c>
      <c r="R130" s="81">
        <f>IF(COUNT(Cum_Rets!R130:R165)&lt;36,"",PRODUCT(Cum_Rets!R130:R165)^(1/3)-1)</f>
        <v>0.15169126714119363</v>
      </c>
      <c r="S130" s="81">
        <f>IF(COUNT(Cum_Rets!S130:S165)&lt;36,"",PRODUCT(Cum_Rets!S130:S165)^(1/3)-1)</f>
        <v>0.19204398865574435</v>
      </c>
      <c r="T130" s="88">
        <f t="shared" si="5"/>
        <v>0.19487796593907647</v>
      </c>
      <c r="U130" s="88">
        <f t="shared" si="6"/>
        <v>0.18643691650077687</v>
      </c>
      <c r="V130" s="88">
        <f t="shared" si="7"/>
        <v>0.1735778844397815</v>
      </c>
      <c r="W130" s="88">
        <f t="shared" si="8"/>
        <v>0.16197906000201284</v>
      </c>
      <c r="X130" s="88">
        <f t="shared" si="9"/>
        <v>0.15580638428552132</v>
      </c>
    </row>
    <row r="131" spans="1:24" x14ac:dyDescent="0.25">
      <c r="A131" s="79">
        <v>41578</v>
      </c>
      <c r="B131" s="81" t="str">
        <f>IF(COUNT(Cum_Rets!B131:B166)&lt;36,"",PRODUCT(Cum_Rets!B131:B166)^(1/3)-1)</f>
        <v/>
      </c>
      <c r="C131" s="81" t="str">
        <f>IF(COUNT(Cum_Rets!C131:C166)&lt;36,"",PRODUCT(Cum_Rets!C131:C166)^(1/3)-1)</f>
        <v/>
      </c>
      <c r="D131" s="81" t="str">
        <f>IF(COUNT(Cum_Rets!D131:D166)&lt;36,"",PRODUCT(Cum_Rets!D131:D166)^(1/3)-1)</f>
        <v/>
      </c>
      <c r="E131" s="81" t="str">
        <f>IF(COUNT(Cum_Rets!E131:E166)&lt;36,"",PRODUCT(Cum_Rets!E131:E166)^(1/3)-1)</f>
        <v/>
      </c>
      <c r="F131" s="81" t="str">
        <f>IF(COUNT(Cum_Rets!F131:F166)&lt;36,"",PRODUCT(Cum_Rets!F131:F166)^(1/3)-1)</f>
        <v/>
      </c>
      <c r="G131" s="81" t="str">
        <f>IF(COUNT(Cum_Rets!G131:G166)&lt;36,"",PRODUCT(Cum_Rets!G131:G166)^(1/3)-1)</f>
        <v/>
      </c>
      <c r="H131" s="81" t="str">
        <f>IF(COUNT(Cum_Rets!H131:H166)&lt;36,"",PRODUCT(Cum_Rets!H131:H166)^(1/3)-1)</f>
        <v/>
      </c>
      <c r="I131" s="81" t="str">
        <f>IF(COUNT(Cum_Rets!I131:I166)&lt;36,"",PRODUCT(Cum_Rets!I131:I166)^(1/3)-1)</f>
        <v/>
      </c>
      <c r="J131" s="81">
        <f>IF(COUNT(Cum_Rets!J131:J166)&lt;36,"",PRODUCT(Cum_Rets!J131:J166)^(1/3)-1)</f>
        <v>0.16950799750601209</v>
      </c>
      <c r="K131" s="81" t="str">
        <f>IF(COUNT(Cum_Rets!K131:K166)&lt;36,"",PRODUCT(Cum_Rets!K131:K166)^(1/3)-1)</f>
        <v/>
      </c>
      <c r="L131" s="81">
        <f>IF(COUNT(Cum_Rets!L131:L166)&lt;36,"",PRODUCT(Cum_Rets!L131:L166)^(1/3)-1)</f>
        <v>0.17929365983544532</v>
      </c>
      <c r="M131" s="81" t="str">
        <f>IF(COUNT(Cum_Rets!M131:M166)&lt;36,"",PRODUCT(Cum_Rets!M131:M166)^(1/3)-1)</f>
        <v/>
      </c>
      <c r="N131" s="81">
        <f>IF(COUNT(Cum_Rets!N131:N166)&lt;36,"",PRODUCT(Cum_Rets!N131:N166)^(1/3)-1)</f>
        <v>0.15060794191706917</v>
      </c>
      <c r="O131" s="81" t="str">
        <f>IF(COUNT(Cum_Rets!O131:O166)&lt;36,"",PRODUCT(Cum_Rets!O131:O166)^(1/3)-1)</f>
        <v/>
      </c>
      <c r="P131" s="81" t="str">
        <f>IF(COUNT(Cum_Rets!P131:P166)&lt;36,"",PRODUCT(Cum_Rets!P131:P166)^(1/3)-1)</f>
        <v/>
      </c>
      <c r="Q131" s="81" t="str">
        <f>IF(COUNT(Cum_Rets!Q131:Q166)&lt;36,"",PRODUCT(Cum_Rets!Q131:Q166)^(1/3)-1)</f>
        <v/>
      </c>
      <c r="R131" s="81">
        <f>IF(COUNT(Cum_Rets!R131:R166)&lt;36,"",PRODUCT(Cum_Rets!R131:R166)^(1/3)-1)</f>
        <v>0.14329814737605551</v>
      </c>
      <c r="S131" s="81">
        <f>IF(COUNT(Cum_Rets!S131:S166)&lt;36,"",PRODUCT(Cum_Rets!S131:S166)^(1/3)-1)</f>
        <v>0.17848845878862907</v>
      </c>
      <c r="T131" s="88">
        <f t="shared" ref="T131:T194" si="10">PERCENTILE($B131:$R131,0.9)</f>
        <v>0.17635796113661534</v>
      </c>
      <c r="U131" s="88">
        <f t="shared" ref="U131:U194" si="11">PERCENTILE($B131:$R131,0.75)</f>
        <v>0.17195441308837039</v>
      </c>
      <c r="V131" s="88">
        <f t="shared" ref="V131:V194" si="12">PERCENTILE($B131:$R131,0.5)</f>
        <v>0.16005796971154063</v>
      </c>
      <c r="W131" s="88">
        <f t="shared" ref="W131:W194" si="13">PERCENTILE($B131:$R131,0.25)</f>
        <v>0.14878049328181575</v>
      </c>
      <c r="X131" s="88">
        <f t="shared" ref="X131:X194" si="14">PERCENTILE($B131:$R131,0.1)</f>
        <v>0.14549108573835962</v>
      </c>
    </row>
    <row r="132" spans="1:24" x14ac:dyDescent="0.25">
      <c r="A132" s="79">
        <v>41608</v>
      </c>
      <c r="B132" s="81" t="str">
        <f>IF(COUNT(Cum_Rets!B132:B167)&lt;36,"",PRODUCT(Cum_Rets!B132:B167)^(1/3)-1)</f>
        <v/>
      </c>
      <c r="C132" s="81" t="str">
        <f>IF(COUNT(Cum_Rets!C132:C167)&lt;36,"",PRODUCT(Cum_Rets!C132:C167)^(1/3)-1)</f>
        <v/>
      </c>
      <c r="D132" s="81" t="str">
        <f>IF(COUNT(Cum_Rets!D132:D167)&lt;36,"",PRODUCT(Cum_Rets!D132:D167)^(1/3)-1)</f>
        <v/>
      </c>
      <c r="E132" s="81" t="str">
        <f>IF(COUNT(Cum_Rets!E132:E167)&lt;36,"",PRODUCT(Cum_Rets!E132:E167)^(1/3)-1)</f>
        <v/>
      </c>
      <c r="F132" s="81" t="str">
        <f>IF(COUNT(Cum_Rets!F132:F167)&lt;36,"",PRODUCT(Cum_Rets!F132:F167)^(1/3)-1)</f>
        <v/>
      </c>
      <c r="G132" s="81" t="str">
        <f>IF(COUNT(Cum_Rets!G132:G167)&lt;36,"",PRODUCT(Cum_Rets!G132:G167)^(1/3)-1)</f>
        <v/>
      </c>
      <c r="H132" s="81" t="str">
        <f>IF(COUNT(Cum_Rets!H132:H167)&lt;36,"",PRODUCT(Cum_Rets!H132:H167)^(1/3)-1)</f>
        <v/>
      </c>
      <c r="I132" s="81" t="str">
        <f>IF(COUNT(Cum_Rets!I132:I167)&lt;36,"",PRODUCT(Cum_Rets!I132:I167)^(1/3)-1)</f>
        <v/>
      </c>
      <c r="J132" s="81">
        <f>IF(COUNT(Cum_Rets!J132:J167)&lt;36,"",PRODUCT(Cum_Rets!J132:J167)^(1/3)-1)</f>
        <v>0.17166675962506828</v>
      </c>
      <c r="K132" s="81" t="str">
        <f>IF(COUNT(Cum_Rets!K132:K167)&lt;36,"",PRODUCT(Cum_Rets!K132:K167)^(1/3)-1)</f>
        <v/>
      </c>
      <c r="L132" s="81">
        <f>IF(COUNT(Cum_Rets!L132:L167)&lt;36,"",PRODUCT(Cum_Rets!L132:L167)^(1/3)-1)</f>
        <v>0.17738455483896565</v>
      </c>
      <c r="M132" s="81" t="str">
        <f>IF(COUNT(Cum_Rets!M132:M167)&lt;36,"",PRODUCT(Cum_Rets!M132:M167)^(1/3)-1)</f>
        <v/>
      </c>
      <c r="N132" s="81">
        <f>IF(COUNT(Cum_Rets!N132:N167)&lt;36,"",PRODUCT(Cum_Rets!N132:N167)^(1/3)-1)</f>
        <v>0.15443777280793602</v>
      </c>
      <c r="O132" s="81" t="str">
        <f>IF(COUNT(Cum_Rets!O132:O167)&lt;36,"",PRODUCT(Cum_Rets!O132:O167)^(1/3)-1)</f>
        <v/>
      </c>
      <c r="P132" s="81" t="str">
        <f>IF(COUNT(Cum_Rets!P132:P167)&lt;36,"",PRODUCT(Cum_Rets!P132:P167)^(1/3)-1)</f>
        <v/>
      </c>
      <c r="Q132" s="81" t="str">
        <f>IF(COUNT(Cum_Rets!Q132:Q167)&lt;36,"",PRODUCT(Cum_Rets!Q132:Q167)^(1/3)-1)</f>
        <v/>
      </c>
      <c r="R132" s="81">
        <f>IF(COUNT(Cum_Rets!R132:R167)&lt;36,"",PRODUCT(Cum_Rets!R132:R167)^(1/3)-1)</f>
        <v>0.14462124481819694</v>
      </c>
      <c r="S132" s="81">
        <f>IF(COUNT(Cum_Rets!S132:S167)&lt;36,"",PRODUCT(Cum_Rets!S132:S167)^(1/3)-1)</f>
        <v>0.17872884557981661</v>
      </c>
      <c r="T132" s="88">
        <f t="shared" si="10"/>
        <v>0.17566921627479642</v>
      </c>
      <c r="U132" s="88">
        <f t="shared" si="11"/>
        <v>0.17309620842854262</v>
      </c>
      <c r="V132" s="88">
        <f t="shared" si="12"/>
        <v>0.16305226621650215</v>
      </c>
      <c r="W132" s="88">
        <f t="shared" si="13"/>
        <v>0.15198364081050125</v>
      </c>
      <c r="X132" s="88">
        <f t="shared" si="14"/>
        <v>0.14756620321511865</v>
      </c>
    </row>
    <row r="133" spans="1:24" x14ac:dyDescent="0.25">
      <c r="A133" s="79">
        <v>41639</v>
      </c>
      <c r="B133" s="81" t="str">
        <f>IF(COUNT(Cum_Rets!B133:B168)&lt;36,"",PRODUCT(Cum_Rets!B133:B168)^(1/3)-1)</f>
        <v/>
      </c>
      <c r="C133" s="81" t="str">
        <f>IF(COUNT(Cum_Rets!C133:C168)&lt;36,"",PRODUCT(Cum_Rets!C133:C168)^(1/3)-1)</f>
        <v/>
      </c>
      <c r="D133" s="81" t="str">
        <f>IF(COUNT(Cum_Rets!D133:D168)&lt;36,"",PRODUCT(Cum_Rets!D133:D168)^(1/3)-1)</f>
        <v/>
      </c>
      <c r="E133" s="81" t="str">
        <f>IF(COUNT(Cum_Rets!E133:E168)&lt;36,"",PRODUCT(Cum_Rets!E133:E168)^(1/3)-1)</f>
        <v/>
      </c>
      <c r="F133" s="81" t="str">
        <f>IF(COUNT(Cum_Rets!F133:F168)&lt;36,"",PRODUCT(Cum_Rets!F133:F168)^(1/3)-1)</f>
        <v/>
      </c>
      <c r="G133" s="81" t="str">
        <f>IF(COUNT(Cum_Rets!G133:G168)&lt;36,"",PRODUCT(Cum_Rets!G133:G168)^(1/3)-1)</f>
        <v/>
      </c>
      <c r="H133" s="81" t="str">
        <f>IF(COUNT(Cum_Rets!H133:H168)&lt;36,"",PRODUCT(Cum_Rets!H133:H168)^(1/3)-1)</f>
        <v/>
      </c>
      <c r="I133" s="81" t="str">
        <f>IF(COUNT(Cum_Rets!I133:I168)&lt;36,"",PRODUCT(Cum_Rets!I133:I168)^(1/3)-1)</f>
        <v/>
      </c>
      <c r="J133" s="81">
        <f>IF(COUNT(Cum_Rets!J133:J168)&lt;36,"",PRODUCT(Cum_Rets!J133:J168)^(1/3)-1)</f>
        <v>0.16261291705369829</v>
      </c>
      <c r="K133" s="81" t="str">
        <f>IF(COUNT(Cum_Rets!K133:K168)&lt;36,"",PRODUCT(Cum_Rets!K133:K168)^(1/3)-1)</f>
        <v/>
      </c>
      <c r="L133" s="81">
        <f>IF(COUNT(Cum_Rets!L133:L168)&lt;36,"",PRODUCT(Cum_Rets!L133:L168)^(1/3)-1)</f>
        <v>0.17118094273163043</v>
      </c>
      <c r="M133" s="81" t="str">
        <f>IF(COUNT(Cum_Rets!M133:M168)&lt;36,"",PRODUCT(Cum_Rets!M133:M168)^(1/3)-1)</f>
        <v/>
      </c>
      <c r="N133" s="81">
        <f>IF(COUNT(Cum_Rets!N133:N168)&lt;36,"",PRODUCT(Cum_Rets!N133:N168)^(1/3)-1)</f>
        <v>0.1422619152311837</v>
      </c>
      <c r="O133" s="81" t="str">
        <f>IF(COUNT(Cum_Rets!O133:O168)&lt;36,"",PRODUCT(Cum_Rets!O133:O168)^(1/3)-1)</f>
        <v/>
      </c>
      <c r="P133" s="81" t="str">
        <f>IF(COUNT(Cum_Rets!P133:P168)&lt;36,"",PRODUCT(Cum_Rets!P133:P168)^(1/3)-1)</f>
        <v/>
      </c>
      <c r="Q133" s="81" t="str">
        <f>IF(COUNT(Cum_Rets!Q133:Q168)&lt;36,"",PRODUCT(Cum_Rets!Q133:Q168)^(1/3)-1)</f>
        <v/>
      </c>
      <c r="R133" s="81">
        <f>IF(COUNT(Cum_Rets!R133:R168)&lt;36,"",PRODUCT(Cum_Rets!R133:R168)^(1/3)-1)</f>
        <v>0.13900691838188228</v>
      </c>
      <c r="S133" s="81">
        <f>IF(COUNT(Cum_Rets!S133:S168)&lt;36,"",PRODUCT(Cum_Rets!S133:S168)^(1/3)-1)</f>
        <v>0.17616253845016572</v>
      </c>
      <c r="T133" s="88">
        <f t="shared" si="10"/>
        <v>0.1686105350282508</v>
      </c>
      <c r="U133" s="88">
        <f t="shared" si="11"/>
        <v>0.16475492347318133</v>
      </c>
      <c r="V133" s="88">
        <f t="shared" si="12"/>
        <v>0.152437416142441</v>
      </c>
      <c r="W133" s="88">
        <f t="shared" si="13"/>
        <v>0.14144816601885835</v>
      </c>
      <c r="X133" s="88">
        <f t="shared" si="14"/>
        <v>0.1399834174366727</v>
      </c>
    </row>
    <row r="134" spans="1:24" x14ac:dyDescent="0.25">
      <c r="A134" s="79">
        <v>41670</v>
      </c>
      <c r="B134" s="81" t="str">
        <f>IF(COUNT(Cum_Rets!B134:B169)&lt;36,"",PRODUCT(Cum_Rets!B134:B169)^(1/3)-1)</f>
        <v/>
      </c>
      <c r="C134" s="81" t="str">
        <f>IF(COUNT(Cum_Rets!C134:C169)&lt;36,"",PRODUCT(Cum_Rets!C134:C169)^(1/3)-1)</f>
        <v/>
      </c>
      <c r="D134" s="81" t="str">
        <f>IF(COUNT(Cum_Rets!D134:D169)&lt;36,"",PRODUCT(Cum_Rets!D134:D169)^(1/3)-1)</f>
        <v/>
      </c>
      <c r="E134" s="81" t="str">
        <f>IF(COUNT(Cum_Rets!E134:E169)&lt;36,"",PRODUCT(Cum_Rets!E134:E169)^(1/3)-1)</f>
        <v/>
      </c>
      <c r="F134" s="81" t="str">
        <f>IF(COUNT(Cum_Rets!F134:F169)&lt;36,"",PRODUCT(Cum_Rets!F134:F169)^(1/3)-1)</f>
        <v/>
      </c>
      <c r="G134" s="81" t="str">
        <f>IF(COUNT(Cum_Rets!G134:G169)&lt;36,"",PRODUCT(Cum_Rets!G134:G169)^(1/3)-1)</f>
        <v/>
      </c>
      <c r="H134" s="81" t="str">
        <f>IF(COUNT(Cum_Rets!H134:H169)&lt;36,"",PRODUCT(Cum_Rets!H134:H169)^(1/3)-1)</f>
        <v/>
      </c>
      <c r="I134" s="81" t="str">
        <f>IF(COUNT(Cum_Rets!I134:I169)&lt;36,"",PRODUCT(Cum_Rets!I134:I169)^(1/3)-1)</f>
        <v/>
      </c>
      <c r="J134" s="81">
        <f>IF(COUNT(Cum_Rets!J134:J169)&lt;36,"",PRODUCT(Cum_Rets!J134:J169)^(1/3)-1)</f>
        <v>0.15903707532359812</v>
      </c>
      <c r="K134" s="81" t="str">
        <f>IF(COUNT(Cum_Rets!K134:K169)&lt;36,"",PRODUCT(Cum_Rets!K134:K169)^(1/3)-1)</f>
        <v/>
      </c>
      <c r="L134" s="81">
        <f>IF(COUNT(Cum_Rets!L134:L169)&lt;36,"",PRODUCT(Cum_Rets!L134:L169)^(1/3)-1)</f>
        <v>0.16752776694427784</v>
      </c>
      <c r="M134" s="81" t="str">
        <f>IF(COUNT(Cum_Rets!M134:M169)&lt;36,"",PRODUCT(Cum_Rets!M134:M169)^(1/3)-1)</f>
        <v/>
      </c>
      <c r="N134" s="81">
        <f>IF(COUNT(Cum_Rets!N134:N169)&lt;36,"",PRODUCT(Cum_Rets!N134:N169)^(1/3)-1)</f>
        <v>0.13593994044943924</v>
      </c>
      <c r="O134" s="81" t="str">
        <f>IF(COUNT(Cum_Rets!O134:O169)&lt;36,"",PRODUCT(Cum_Rets!O134:O169)^(1/3)-1)</f>
        <v/>
      </c>
      <c r="P134" s="81" t="str">
        <f>IF(COUNT(Cum_Rets!P134:P169)&lt;36,"",PRODUCT(Cum_Rets!P134:P169)^(1/3)-1)</f>
        <v/>
      </c>
      <c r="Q134" s="81" t="str">
        <f>IF(COUNT(Cum_Rets!Q134:Q169)&lt;36,"",PRODUCT(Cum_Rets!Q134:Q169)^(1/3)-1)</f>
        <v/>
      </c>
      <c r="R134" s="81">
        <f>IF(COUNT(Cum_Rets!R134:R169)&lt;36,"",PRODUCT(Cum_Rets!R134:R169)^(1/3)-1)</f>
        <v>0.12880298197046525</v>
      </c>
      <c r="S134" s="81">
        <f>IF(COUNT(Cum_Rets!S134:S169)&lt;36,"",PRODUCT(Cum_Rets!S134:S169)^(1/3)-1)</f>
        <v>0.16418145464154765</v>
      </c>
      <c r="T134" s="88">
        <f t="shared" si="10"/>
        <v>0.16498055945807394</v>
      </c>
      <c r="U134" s="88">
        <f t="shared" si="11"/>
        <v>0.16115974822876805</v>
      </c>
      <c r="V134" s="88">
        <f t="shared" si="12"/>
        <v>0.14748850788651868</v>
      </c>
      <c r="W134" s="88">
        <f t="shared" si="13"/>
        <v>0.13415570082969575</v>
      </c>
      <c r="X134" s="88">
        <f t="shared" si="14"/>
        <v>0.13094406951415744</v>
      </c>
    </row>
    <row r="135" spans="1:24" x14ac:dyDescent="0.25">
      <c r="A135" s="79">
        <v>41698</v>
      </c>
      <c r="B135" s="81" t="str">
        <f>IF(COUNT(Cum_Rets!B135:B170)&lt;36,"",PRODUCT(Cum_Rets!B135:B170)^(1/3)-1)</f>
        <v/>
      </c>
      <c r="C135" s="81" t="str">
        <f>IF(COUNT(Cum_Rets!C135:C170)&lt;36,"",PRODUCT(Cum_Rets!C135:C170)^(1/3)-1)</f>
        <v/>
      </c>
      <c r="D135" s="81" t="str">
        <f>IF(COUNT(Cum_Rets!D135:D170)&lt;36,"",PRODUCT(Cum_Rets!D135:D170)^(1/3)-1)</f>
        <v/>
      </c>
      <c r="E135" s="81" t="str">
        <f>IF(COUNT(Cum_Rets!E135:E170)&lt;36,"",PRODUCT(Cum_Rets!E135:E170)^(1/3)-1)</f>
        <v/>
      </c>
      <c r="F135" s="81" t="str">
        <f>IF(COUNT(Cum_Rets!F135:F170)&lt;36,"",PRODUCT(Cum_Rets!F135:F170)^(1/3)-1)</f>
        <v/>
      </c>
      <c r="G135" s="81" t="str">
        <f>IF(COUNT(Cum_Rets!G135:G170)&lt;36,"",PRODUCT(Cum_Rets!G135:G170)^(1/3)-1)</f>
        <v/>
      </c>
      <c r="H135" s="81" t="str">
        <f>IF(COUNT(Cum_Rets!H135:H170)&lt;36,"",PRODUCT(Cum_Rets!H135:H170)^(1/3)-1)</f>
        <v/>
      </c>
      <c r="I135" s="81" t="str">
        <f>IF(COUNT(Cum_Rets!I135:I170)&lt;36,"",PRODUCT(Cum_Rets!I135:I170)^(1/3)-1)</f>
        <v/>
      </c>
      <c r="J135" s="81">
        <f>IF(COUNT(Cum_Rets!J135:J170)&lt;36,"",PRODUCT(Cum_Rets!J135:J170)^(1/3)-1)</f>
        <v>0.15832052761001014</v>
      </c>
      <c r="K135" s="81" t="str">
        <f>IF(COUNT(Cum_Rets!K135:K170)&lt;36,"",PRODUCT(Cum_Rets!K135:K170)^(1/3)-1)</f>
        <v/>
      </c>
      <c r="L135" s="81">
        <f>IF(COUNT(Cum_Rets!L135:L170)&lt;36,"",PRODUCT(Cum_Rets!L135:L170)^(1/3)-1)</f>
        <v>0.16655882257624799</v>
      </c>
      <c r="M135" s="81" t="str">
        <f>IF(COUNT(Cum_Rets!M135:M170)&lt;36,"",PRODUCT(Cum_Rets!M135:M170)^(1/3)-1)</f>
        <v/>
      </c>
      <c r="N135" s="81">
        <f>IF(COUNT(Cum_Rets!N135:N170)&lt;36,"",PRODUCT(Cum_Rets!N135:N170)^(1/3)-1)</f>
        <v>0.13372303679238984</v>
      </c>
      <c r="O135" s="81" t="str">
        <f>IF(COUNT(Cum_Rets!O135:O170)&lt;36,"",PRODUCT(Cum_Rets!O135:O170)^(1/3)-1)</f>
        <v/>
      </c>
      <c r="P135" s="81" t="str">
        <f>IF(COUNT(Cum_Rets!P135:P170)&lt;36,"",PRODUCT(Cum_Rets!P135:P170)^(1/3)-1)</f>
        <v/>
      </c>
      <c r="Q135" s="81" t="str">
        <f>IF(COUNT(Cum_Rets!Q135:Q170)&lt;36,"",PRODUCT(Cum_Rets!Q135:Q170)^(1/3)-1)</f>
        <v/>
      </c>
      <c r="R135" s="81">
        <f>IF(COUNT(Cum_Rets!R135:R170)&lt;36,"",PRODUCT(Cum_Rets!R135:R170)^(1/3)-1)</f>
        <v>0.14032732875984122</v>
      </c>
      <c r="S135" s="81">
        <f>IF(COUNT(Cum_Rets!S135:S170)&lt;36,"",PRODUCT(Cum_Rets!S135:S170)^(1/3)-1)</f>
        <v>0.16336442219417147</v>
      </c>
      <c r="T135" s="88">
        <f t="shared" si="10"/>
        <v>0.16408733408637663</v>
      </c>
      <c r="U135" s="88">
        <f t="shared" si="11"/>
        <v>0.1603801013515696</v>
      </c>
      <c r="V135" s="88">
        <f t="shared" si="12"/>
        <v>0.14932392818492568</v>
      </c>
      <c r="W135" s="88">
        <f t="shared" si="13"/>
        <v>0.13867625576797837</v>
      </c>
      <c r="X135" s="88">
        <f t="shared" si="14"/>
        <v>0.13570432438262525</v>
      </c>
    </row>
    <row r="136" spans="1:24" x14ac:dyDescent="0.25">
      <c r="A136" s="79">
        <v>41729</v>
      </c>
      <c r="B136" s="81" t="str">
        <f>IF(COUNT(Cum_Rets!B136:B171)&lt;36,"",PRODUCT(Cum_Rets!B136:B171)^(1/3)-1)</f>
        <v/>
      </c>
      <c r="C136" s="81" t="str">
        <f>IF(COUNT(Cum_Rets!C136:C171)&lt;36,"",PRODUCT(Cum_Rets!C136:C171)^(1/3)-1)</f>
        <v/>
      </c>
      <c r="D136" s="81" t="str">
        <f>IF(COUNT(Cum_Rets!D136:D171)&lt;36,"",PRODUCT(Cum_Rets!D136:D171)^(1/3)-1)</f>
        <v/>
      </c>
      <c r="E136" s="81" t="str">
        <f>IF(COUNT(Cum_Rets!E136:E171)&lt;36,"",PRODUCT(Cum_Rets!E136:E171)^(1/3)-1)</f>
        <v/>
      </c>
      <c r="F136" s="81" t="str">
        <f>IF(COUNT(Cum_Rets!F136:F171)&lt;36,"",PRODUCT(Cum_Rets!F136:F171)^(1/3)-1)</f>
        <v/>
      </c>
      <c r="G136" s="81" t="str">
        <f>IF(COUNT(Cum_Rets!G136:G171)&lt;36,"",PRODUCT(Cum_Rets!G136:G171)^(1/3)-1)</f>
        <v/>
      </c>
      <c r="H136" s="81" t="str">
        <f>IF(COUNT(Cum_Rets!H136:H171)&lt;36,"",PRODUCT(Cum_Rets!H136:H171)^(1/3)-1)</f>
        <v/>
      </c>
      <c r="I136" s="81" t="str">
        <f>IF(COUNT(Cum_Rets!I136:I171)&lt;36,"",PRODUCT(Cum_Rets!I136:I171)^(1/3)-1)</f>
        <v/>
      </c>
      <c r="J136" s="81">
        <f>IF(COUNT(Cum_Rets!J136:J171)&lt;36,"",PRODUCT(Cum_Rets!J136:J171)^(1/3)-1)</f>
        <v>0.16527527339290993</v>
      </c>
      <c r="K136" s="81" t="str">
        <f>IF(COUNT(Cum_Rets!K136:K171)&lt;36,"",PRODUCT(Cum_Rets!K136:K171)^(1/3)-1)</f>
        <v/>
      </c>
      <c r="L136" s="81">
        <f>IF(COUNT(Cum_Rets!L136:L171)&lt;36,"",PRODUCT(Cum_Rets!L136:L171)^(1/3)-1)</f>
        <v>0.17280677541200906</v>
      </c>
      <c r="M136" s="81" t="str">
        <f>IF(COUNT(Cum_Rets!M136:M171)&lt;36,"",PRODUCT(Cum_Rets!M136:M171)^(1/3)-1)</f>
        <v/>
      </c>
      <c r="N136" s="81">
        <f>IF(COUNT(Cum_Rets!N136:N171)&lt;36,"",PRODUCT(Cum_Rets!N136:N171)^(1/3)-1)</f>
        <v>0.13781567760510183</v>
      </c>
      <c r="O136" s="81" t="str">
        <f>IF(COUNT(Cum_Rets!O136:O171)&lt;36,"",PRODUCT(Cum_Rets!O136:O171)^(1/3)-1)</f>
        <v/>
      </c>
      <c r="P136" s="81" t="str">
        <f>IF(COUNT(Cum_Rets!P136:P171)&lt;36,"",PRODUCT(Cum_Rets!P136:P171)^(1/3)-1)</f>
        <v/>
      </c>
      <c r="Q136" s="81" t="str">
        <f>IF(COUNT(Cum_Rets!Q136:Q171)&lt;36,"",PRODUCT(Cum_Rets!Q136:Q171)^(1/3)-1)</f>
        <v/>
      </c>
      <c r="R136" s="81">
        <f>IF(COUNT(Cum_Rets!R136:R171)&lt;36,"",PRODUCT(Cum_Rets!R136:R171)^(1/3)-1)</f>
        <v>0.14642325868286887</v>
      </c>
      <c r="S136" s="81">
        <f>IF(COUNT(Cum_Rets!S136:S171)&lt;36,"",PRODUCT(Cum_Rets!S136:S171)^(1/3)-1)</f>
        <v>0.17115519669789769</v>
      </c>
      <c r="T136" s="88">
        <f t="shared" si="10"/>
        <v>0.17054732480627932</v>
      </c>
      <c r="U136" s="88">
        <f t="shared" si="11"/>
        <v>0.16715814889768471</v>
      </c>
      <c r="V136" s="88">
        <f t="shared" si="12"/>
        <v>0.1558492660378894</v>
      </c>
      <c r="W136" s="88">
        <f t="shared" si="13"/>
        <v>0.14427136341342711</v>
      </c>
      <c r="X136" s="88">
        <f t="shared" si="14"/>
        <v>0.14039795192843194</v>
      </c>
    </row>
    <row r="137" spans="1:24" x14ac:dyDescent="0.25">
      <c r="A137" s="79">
        <v>41759</v>
      </c>
      <c r="B137" s="81" t="str">
        <f>IF(COUNT(Cum_Rets!B137:B172)&lt;36,"",PRODUCT(Cum_Rets!B137:B172)^(1/3)-1)</f>
        <v/>
      </c>
      <c r="C137" s="81" t="str">
        <f>IF(COUNT(Cum_Rets!C137:C172)&lt;36,"",PRODUCT(Cum_Rets!C137:C172)^(1/3)-1)</f>
        <v/>
      </c>
      <c r="D137" s="81" t="str">
        <f>IF(COUNT(Cum_Rets!D137:D172)&lt;36,"",PRODUCT(Cum_Rets!D137:D172)^(1/3)-1)</f>
        <v/>
      </c>
      <c r="E137" s="81" t="str">
        <f>IF(COUNT(Cum_Rets!E137:E172)&lt;36,"",PRODUCT(Cum_Rets!E137:E172)^(1/3)-1)</f>
        <v/>
      </c>
      <c r="F137" s="81" t="str">
        <f>IF(COUNT(Cum_Rets!F137:F172)&lt;36,"",PRODUCT(Cum_Rets!F137:F172)^(1/3)-1)</f>
        <v/>
      </c>
      <c r="G137" s="81" t="str">
        <f>IF(COUNT(Cum_Rets!G137:G172)&lt;36,"",PRODUCT(Cum_Rets!G137:G172)^(1/3)-1)</f>
        <v/>
      </c>
      <c r="H137" s="81" t="str">
        <f>IF(COUNT(Cum_Rets!H137:H172)&lt;36,"",PRODUCT(Cum_Rets!H137:H172)^(1/3)-1)</f>
        <v/>
      </c>
      <c r="I137" s="81" t="str">
        <f>IF(COUNT(Cum_Rets!I137:I172)&lt;36,"",PRODUCT(Cum_Rets!I137:I172)^(1/3)-1)</f>
        <v/>
      </c>
      <c r="J137" s="81" t="str">
        <f>IF(COUNT(Cum_Rets!J137:J172)&lt;36,"",PRODUCT(Cum_Rets!J137:J172)^(1/3)-1)</f>
        <v/>
      </c>
      <c r="K137" s="81" t="str">
        <f>IF(COUNT(Cum_Rets!K137:K172)&lt;36,"",PRODUCT(Cum_Rets!K137:K172)^(1/3)-1)</f>
        <v/>
      </c>
      <c r="L137" s="81">
        <f>IF(COUNT(Cum_Rets!L137:L172)&lt;36,"",PRODUCT(Cum_Rets!L137:L172)^(1/3)-1)</f>
        <v>0.17863295184482464</v>
      </c>
      <c r="M137" s="81" t="str">
        <f>IF(COUNT(Cum_Rets!M137:M172)&lt;36,"",PRODUCT(Cum_Rets!M137:M172)^(1/3)-1)</f>
        <v/>
      </c>
      <c r="N137" s="81">
        <f>IF(COUNT(Cum_Rets!N137:N172)&lt;36,"",PRODUCT(Cum_Rets!N137:N172)^(1/3)-1)</f>
        <v>0.15262858365754139</v>
      </c>
      <c r="O137" s="81" t="str">
        <f>IF(COUNT(Cum_Rets!O137:O172)&lt;36,"",PRODUCT(Cum_Rets!O137:O172)^(1/3)-1)</f>
        <v/>
      </c>
      <c r="P137" s="81" t="str">
        <f>IF(COUNT(Cum_Rets!P137:P172)&lt;36,"",PRODUCT(Cum_Rets!P137:P172)^(1/3)-1)</f>
        <v/>
      </c>
      <c r="Q137" s="81" t="str">
        <f>IF(COUNT(Cum_Rets!Q137:Q172)&lt;36,"",PRODUCT(Cum_Rets!Q137:Q172)^(1/3)-1)</f>
        <v/>
      </c>
      <c r="R137" s="81">
        <f>IF(COUNT(Cum_Rets!R137:R172)&lt;36,"",PRODUCT(Cum_Rets!R137:R172)^(1/3)-1)</f>
        <v>0.15068050956701362</v>
      </c>
      <c r="S137" s="81">
        <f>IF(COUNT(Cum_Rets!S137:S172)&lt;36,"",PRODUCT(Cum_Rets!S137:S172)^(1/3)-1)</f>
        <v>0.17622280674151636</v>
      </c>
      <c r="T137" s="88">
        <f t="shared" si="10"/>
        <v>0.17343207820736797</v>
      </c>
      <c r="U137" s="88">
        <f t="shared" si="11"/>
        <v>0.16563076775118302</v>
      </c>
      <c r="V137" s="88">
        <f t="shared" si="12"/>
        <v>0.15262858365754139</v>
      </c>
      <c r="W137" s="88">
        <f t="shared" si="13"/>
        <v>0.15165454661227751</v>
      </c>
      <c r="X137" s="88">
        <f t="shared" si="14"/>
        <v>0.15107012438511919</v>
      </c>
    </row>
    <row r="138" spans="1:24" x14ac:dyDescent="0.25">
      <c r="A138" s="79">
        <v>41790</v>
      </c>
      <c r="B138" s="81" t="str">
        <f>IF(COUNT(Cum_Rets!B138:B173)&lt;36,"",PRODUCT(Cum_Rets!B138:B173)^(1/3)-1)</f>
        <v/>
      </c>
      <c r="C138" s="81" t="str">
        <f>IF(COUNT(Cum_Rets!C138:C173)&lt;36,"",PRODUCT(Cum_Rets!C138:C173)^(1/3)-1)</f>
        <v/>
      </c>
      <c r="D138" s="81" t="str">
        <f>IF(COUNT(Cum_Rets!D138:D173)&lt;36,"",PRODUCT(Cum_Rets!D138:D173)^(1/3)-1)</f>
        <v/>
      </c>
      <c r="E138" s="81" t="str">
        <f>IF(COUNT(Cum_Rets!E138:E173)&lt;36,"",PRODUCT(Cum_Rets!E138:E173)^(1/3)-1)</f>
        <v/>
      </c>
      <c r="F138" s="81" t="str">
        <f>IF(COUNT(Cum_Rets!F138:F173)&lt;36,"",PRODUCT(Cum_Rets!F138:F173)^(1/3)-1)</f>
        <v/>
      </c>
      <c r="G138" s="81" t="str">
        <f>IF(COUNT(Cum_Rets!G138:G173)&lt;36,"",PRODUCT(Cum_Rets!G138:G173)^(1/3)-1)</f>
        <v/>
      </c>
      <c r="H138" s="81" t="str">
        <f>IF(COUNT(Cum_Rets!H138:H173)&lt;36,"",PRODUCT(Cum_Rets!H138:H173)^(1/3)-1)</f>
        <v/>
      </c>
      <c r="I138" s="81" t="str">
        <f>IF(COUNT(Cum_Rets!I138:I173)&lt;36,"",PRODUCT(Cum_Rets!I138:I173)^(1/3)-1)</f>
        <v/>
      </c>
      <c r="J138" s="81" t="str">
        <f>IF(COUNT(Cum_Rets!J138:J173)&lt;36,"",PRODUCT(Cum_Rets!J138:J173)^(1/3)-1)</f>
        <v/>
      </c>
      <c r="K138" s="81" t="str">
        <f>IF(COUNT(Cum_Rets!K138:K173)&lt;36,"",PRODUCT(Cum_Rets!K138:K173)^(1/3)-1)</f>
        <v/>
      </c>
      <c r="L138" s="81">
        <f>IF(COUNT(Cum_Rets!L138:L173)&lt;36,"",PRODUCT(Cum_Rets!L138:L173)^(1/3)-1)</f>
        <v>0.17490636602499254</v>
      </c>
      <c r="M138" s="81" t="str">
        <f>IF(COUNT(Cum_Rets!M138:M173)&lt;36,"",PRODUCT(Cum_Rets!M138:M173)^(1/3)-1)</f>
        <v/>
      </c>
      <c r="N138" s="81">
        <f>IF(COUNT(Cum_Rets!N138:N173)&lt;36,"",PRODUCT(Cum_Rets!N138:N173)^(1/3)-1)</f>
        <v>0.15552548252282072</v>
      </c>
      <c r="O138" s="81" t="str">
        <f>IF(COUNT(Cum_Rets!O138:O173)&lt;36,"",PRODUCT(Cum_Rets!O138:O173)^(1/3)-1)</f>
        <v/>
      </c>
      <c r="P138" s="81" t="str">
        <f>IF(COUNT(Cum_Rets!P138:P173)&lt;36,"",PRODUCT(Cum_Rets!P138:P173)^(1/3)-1)</f>
        <v/>
      </c>
      <c r="Q138" s="81" t="str">
        <f>IF(COUNT(Cum_Rets!Q138:Q173)&lt;36,"",PRODUCT(Cum_Rets!Q138:Q173)^(1/3)-1)</f>
        <v/>
      </c>
      <c r="R138" s="81">
        <f>IF(COUNT(Cum_Rets!R138:R173)&lt;36,"",PRODUCT(Cum_Rets!R138:R173)^(1/3)-1)</f>
        <v>0.15506696059126623</v>
      </c>
      <c r="S138" s="81">
        <f>IF(COUNT(Cum_Rets!S138:S173)&lt;36,"",PRODUCT(Cum_Rets!S138:S173)^(1/3)-1)</f>
        <v>0.17778941966524431</v>
      </c>
      <c r="T138" s="88">
        <f t="shared" si="10"/>
        <v>0.17103018932455819</v>
      </c>
      <c r="U138" s="88">
        <f t="shared" si="11"/>
        <v>0.16521592427390663</v>
      </c>
      <c r="V138" s="88">
        <f t="shared" si="12"/>
        <v>0.15552548252282072</v>
      </c>
      <c r="W138" s="88">
        <f t="shared" si="13"/>
        <v>0.15529622155704348</v>
      </c>
      <c r="X138" s="88">
        <f t="shared" si="14"/>
        <v>0.15515866497757713</v>
      </c>
    </row>
    <row r="139" spans="1:24" x14ac:dyDescent="0.25">
      <c r="A139" s="79">
        <v>41820</v>
      </c>
      <c r="B139" s="81" t="str">
        <f>IF(COUNT(Cum_Rets!B139:B174)&lt;36,"",PRODUCT(Cum_Rets!B139:B174)^(1/3)-1)</f>
        <v/>
      </c>
      <c r="C139" s="81" t="str">
        <f>IF(COUNT(Cum_Rets!C139:C174)&lt;36,"",PRODUCT(Cum_Rets!C139:C174)^(1/3)-1)</f>
        <v/>
      </c>
      <c r="D139" s="81" t="str">
        <f>IF(COUNT(Cum_Rets!D139:D174)&lt;36,"",PRODUCT(Cum_Rets!D139:D174)^(1/3)-1)</f>
        <v/>
      </c>
      <c r="E139" s="81" t="str">
        <f>IF(COUNT(Cum_Rets!E139:E174)&lt;36,"",PRODUCT(Cum_Rets!E139:E174)^(1/3)-1)</f>
        <v/>
      </c>
      <c r="F139" s="81" t="str">
        <f>IF(COUNT(Cum_Rets!F139:F174)&lt;36,"",PRODUCT(Cum_Rets!F139:F174)^(1/3)-1)</f>
        <v/>
      </c>
      <c r="G139" s="81" t="str">
        <f>IF(COUNT(Cum_Rets!G139:G174)&lt;36,"",PRODUCT(Cum_Rets!G139:G174)^(1/3)-1)</f>
        <v/>
      </c>
      <c r="H139" s="81" t="str">
        <f>IF(COUNT(Cum_Rets!H139:H174)&lt;36,"",PRODUCT(Cum_Rets!H139:H174)^(1/3)-1)</f>
        <v/>
      </c>
      <c r="I139" s="81" t="str">
        <f>IF(COUNT(Cum_Rets!I139:I174)&lt;36,"",PRODUCT(Cum_Rets!I139:I174)^(1/3)-1)</f>
        <v/>
      </c>
      <c r="J139" s="81" t="str">
        <f>IF(COUNT(Cum_Rets!J139:J174)&lt;36,"",PRODUCT(Cum_Rets!J139:J174)^(1/3)-1)</f>
        <v/>
      </c>
      <c r="K139" s="81" t="str">
        <f>IF(COUNT(Cum_Rets!K139:K174)&lt;36,"",PRODUCT(Cum_Rets!K139:K174)^(1/3)-1)</f>
        <v/>
      </c>
      <c r="L139" s="81">
        <f>IF(COUNT(Cum_Rets!L139:L174)&lt;36,"",PRODUCT(Cum_Rets!L139:L174)^(1/3)-1)</f>
        <v>0.1834371249527178</v>
      </c>
      <c r="M139" s="81" t="str">
        <f>IF(COUNT(Cum_Rets!M139:M174)&lt;36,"",PRODUCT(Cum_Rets!M139:M174)^(1/3)-1)</f>
        <v/>
      </c>
      <c r="N139" s="81">
        <f>IF(COUNT(Cum_Rets!N139:N174)&lt;36,"",PRODUCT(Cum_Rets!N139:N174)^(1/3)-1)</f>
        <v>0.16686447525379555</v>
      </c>
      <c r="O139" s="81" t="str">
        <f>IF(COUNT(Cum_Rets!O139:O174)&lt;36,"",PRODUCT(Cum_Rets!O139:O174)^(1/3)-1)</f>
        <v/>
      </c>
      <c r="P139" s="81" t="str">
        <f>IF(COUNT(Cum_Rets!P139:P174)&lt;36,"",PRODUCT(Cum_Rets!P139:P174)^(1/3)-1)</f>
        <v/>
      </c>
      <c r="Q139" s="81" t="str">
        <f>IF(COUNT(Cum_Rets!Q139:Q174)&lt;36,"",PRODUCT(Cum_Rets!Q139:Q174)^(1/3)-1)</f>
        <v/>
      </c>
      <c r="R139" s="81">
        <f>IF(COUNT(Cum_Rets!R139:R174)&lt;36,"",PRODUCT(Cum_Rets!R139:R174)^(1/3)-1)</f>
        <v>0.15513638382264139</v>
      </c>
      <c r="S139" s="81">
        <f>IF(COUNT(Cum_Rets!S139:S174)&lt;36,"",PRODUCT(Cum_Rets!S139:S174)^(1/3)-1)</f>
        <v>0.18709739045590346</v>
      </c>
      <c r="T139" s="88">
        <f t="shared" si="10"/>
        <v>0.18012259501293335</v>
      </c>
      <c r="U139" s="88">
        <f t="shared" si="11"/>
        <v>0.17515080010325668</v>
      </c>
      <c r="V139" s="88">
        <f t="shared" si="12"/>
        <v>0.16686447525379555</v>
      </c>
      <c r="W139" s="88">
        <f t="shared" si="13"/>
        <v>0.16100042953821847</v>
      </c>
      <c r="X139" s="88">
        <f t="shared" si="14"/>
        <v>0.15748200210887223</v>
      </c>
    </row>
    <row r="140" spans="1:24" x14ac:dyDescent="0.25">
      <c r="A140" s="79">
        <v>41851</v>
      </c>
      <c r="B140" s="81" t="str">
        <f>IF(COUNT(Cum_Rets!B140:B175)&lt;36,"",PRODUCT(Cum_Rets!B140:B175)^(1/3)-1)</f>
        <v/>
      </c>
      <c r="C140" s="81" t="str">
        <f>IF(COUNT(Cum_Rets!C140:C175)&lt;36,"",PRODUCT(Cum_Rets!C140:C175)^(1/3)-1)</f>
        <v/>
      </c>
      <c r="D140" s="81" t="str">
        <f>IF(COUNT(Cum_Rets!D140:D175)&lt;36,"",PRODUCT(Cum_Rets!D140:D175)^(1/3)-1)</f>
        <v/>
      </c>
      <c r="E140" s="81" t="str">
        <f>IF(COUNT(Cum_Rets!E140:E175)&lt;36,"",PRODUCT(Cum_Rets!E140:E175)^(1/3)-1)</f>
        <v/>
      </c>
      <c r="F140" s="81" t="str">
        <f>IF(COUNT(Cum_Rets!F140:F175)&lt;36,"",PRODUCT(Cum_Rets!F140:F175)^(1/3)-1)</f>
        <v/>
      </c>
      <c r="G140" s="81" t="str">
        <f>IF(COUNT(Cum_Rets!G140:G175)&lt;36,"",PRODUCT(Cum_Rets!G140:G175)^(1/3)-1)</f>
        <v/>
      </c>
      <c r="H140" s="81" t="str">
        <f>IF(COUNT(Cum_Rets!H140:H175)&lt;36,"",PRODUCT(Cum_Rets!H140:H175)^(1/3)-1)</f>
        <v/>
      </c>
      <c r="I140" s="81" t="str">
        <f>IF(COUNT(Cum_Rets!I140:I175)&lt;36,"",PRODUCT(Cum_Rets!I140:I175)^(1/3)-1)</f>
        <v/>
      </c>
      <c r="J140" s="81" t="str">
        <f>IF(COUNT(Cum_Rets!J140:J175)&lt;36,"",PRODUCT(Cum_Rets!J140:J175)^(1/3)-1)</f>
        <v/>
      </c>
      <c r="K140" s="81" t="str">
        <f>IF(COUNT(Cum_Rets!K140:K175)&lt;36,"",PRODUCT(Cum_Rets!K140:K175)^(1/3)-1)</f>
        <v/>
      </c>
      <c r="L140" s="81">
        <f>IF(COUNT(Cum_Rets!L140:L175)&lt;36,"",PRODUCT(Cum_Rets!L140:L175)^(1/3)-1)</f>
        <v>0.19799748667649553</v>
      </c>
      <c r="M140" s="81" t="str">
        <f>IF(COUNT(Cum_Rets!M140:M175)&lt;36,"",PRODUCT(Cum_Rets!M140:M175)^(1/3)-1)</f>
        <v/>
      </c>
      <c r="N140" s="81">
        <f>IF(COUNT(Cum_Rets!N140:N175)&lt;36,"",PRODUCT(Cum_Rets!N140:N175)^(1/3)-1)</f>
        <v>0.17449140735551039</v>
      </c>
      <c r="O140" s="81" t="str">
        <f>IF(COUNT(Cum_Rets!O140:O175)&lt;36,"",PRODUCT(Cum_Rets!O140:O175)^(1/3)-1)</f>
        <v/>
      </c>
      <c r="P140" s="81" t="str">
        <f>IF(COUNT(Cum_Rets!P140:P175)&lt;36,"",PRODUCT(Cum_Rets!P140:P175)^(1/3)-1)</f>
        <v/>
      </c>
      <c r="Q140" s="81">
        <f>IF(COUNT(Cum_Rets!Q140:Q175)&lt;36,"",PRODUCT(Cum_Rets!Q140:Q175)^(1/3)-1)</f>
        <v>0.20774375838073023</v>
      </c>
      <c r="R140" s="81">
        <f>IF(COUNT(Cum_Rets!R140:R175)&lt;36,"",PRODUCT(Cum_Rets!R140:R175)^(1/3)-1)</f>
        <v>0.1699780682862635</v>
      </c>
      <c r="S140" s="81">
        <f>IF(COUNT(Cum_Rets!S140:S175)&lt;36,"",PRODUCT(Cum_Rets!S140:S175)^(1/3)-1)</f>
        <v>0.20616157059588369</v>
      </c>
      <c r="T140" s="88">
        <f t="shared" si="10"/>
        <v>0.20481987686945982</v>
      </c>
      <c r="U140" s="88">
        <f t="shared" si="11"/>
        <v>0.2004340546025542</v>
      </c>
      <c r="V140" s="88">
        <f t="shared" si="12"/>
        <v>0.18624444701600296</v>
      </c>
      <c r="W140" s="88">
        <f t="shared" si="13"/>
        <v>0.17336307258819866</v>
      </c>
      <c r="X140" s="88">
        <f t="shared" si="14"/>
        <v>0.17133207000703757</v>
      </c>
    </row>
    <row r="141" spans="1:24" x14ac:dyDescent="0.25">
      <c r="A141" s="79">
        <v>41882</v>
      </c>
      <c r="B141" s="81" t="str">
        <f>IF(COUNT(Cum_Rets!B141:B176)&lt;36,"",PRODUCT(Cum_Rets!B141:B176)^(1/3)-1)</f>
        <v/>
      </c>
      <c r="C141" s="81" t="str">
        <f>IF(COUNT(Cum_Rets!C141:C176)&lt;36,"",PRODUCT(Cum_Rets!C141:C176)^(1/3)-1)</f>
        <v/>
      </c>
      <c r="D141" s="81" t="str">
        <f>IF(COUNT(Cum_Rets!D141:D176)&lt;36,"",PRODUCT(Cum_Rets!D141:D176)^(1/3)-1)</f>
        <v/>
      </c>
      <c r="E141" s="81" t="str">
        <f>IF(COUNT(Cum_Rets!E141:E176)&lt;36,"",PRODUCT(Cum_Rets!E141:E176)^(1/3)-1)</f>
        <v/>
      </c>
      <c r="F141" s="81" t="str">
        <f>IF(COUNT(Cum_Rets!F141:F176)&lt;36,"",PRODUCT(Cum_Rets!F141:F176)^(1/3)-1)</f>
        <v/>
      </c>
      <c r="G141" s="81" t="str">
        <f>IF(COUNT(Cum_Rets!G141:G176)&lt;36,"",PRODUCT(Cum_Rets!G141:G176)^(1/3)-1)</f>
        <v/>
      </c>
      <c r="H141" s="81" t="str">
        <f>IF(COUNT(Cum_Rets!H141:H176)&lt;36,"",PRODUCT(Cum_Rets!H141:H176)^(1/3)-1)</f>
        <v/>
      </c>
      <c r="I141" s="81" t="str">
        <f>IF(COUNT(Cum_Rets!I141:I176)&lt;36,"",PRODUCT(Cum_Rets!I141:I176)^(1/3)-1)</f>
        <v/>
      </c>
      <c r="J141" s="81" t="str">
        <f>IF(COUNT(Cum_Rets!J141:J176)&lt;36,"",PRODUCT(Cum_Rets!J141:J176)^(1/3)-1)</f>
        <v/>
      </c>
      <c r="K141" s="81" t="str">
        <f>IF(COUNT(Cum_Rets!K141:K176)&lt;36,"",PRODUCT(Cum_Rets!K141:K176)^(1/3)-1)</f>
        <v/>
      </c>
      <c r="L141" s="81">
        <f>IF(COUNT(Cum_Rets!L141:L176)&lt;36,"",PRODUCT(Cum_Rets!L141:L176)^(1/3)-1)</f>
        <v>0.21621493522465274</v>
      </c>
      <c r="M141" s="81" t="str">
        <f>IF(COUNT(Cum_Rets!M141:M176)&lt;36,"",PRODUCT(Cum_Rets!M141:M176)^(1/3)-1)</f>
        <v/>
      </c>
      <c r="N141" s="81">
        <f>IF(COUNT(Cum_Rets!N141:N176)&lt;36,"",PRODUCT(Cum_Rets!N141:N176)^(1/3)-1)</f>
        <v>0.18678361018334533</v>
      </c>
      <c r="O141" s="81" t="str">
        <f>IF(COUNT(Cum_Rets!O141:O176)&lt;36,"",PRODUCT(Cum_Rets!O141:O176)^(1/3)-1)</f>
        <v/>
      </c>
      <c r="P141" s="81" t="str">
        <f>IF(COUNT(Cum_Rets!P141:P176)&lt;36,"",PRODUCT(Cum_Rets!P141:P176)^(1/3)-1)</f>
        <v/>
      </c>
      <c r="Q141" s="81">
        <f>IF(COUNT(Cum_Rets!Q141:Q176)&lt;36,"",PRODUCT(Cum_Rets!Q141:Q176)^(1/3)-1)</f>
        <v>0.22407498961505312</v>
      </c>
      <c r="R141" s="81">
        <f>IF(COUNT(Cum_Rets!R141:R176)&lt;36,"",PRODUCT(Cum_Rets!R141:R176)^(1/3)-1)</f>
        <v>0.17886094724906743</v>
      </c>
      <c r="S141" s="81">
        <f>IF(COUNT(Cum_Rets!S141:S176)&lt;36,"",PRODUCT(Cum_Rets!S141:S176)^(1/3)-1)</f>
        <v>0.21800943899590797</v>
      </c>
      <c r="T141" s="88">
        <f t="shared" si="10"/>
        <v>0.221716973297933</v>
      </c>
      <c r="U141" s="88">
        <f t="shared" si="11"/>
        <v>0.21817994882225283</v>
      </c>
      <c r="V141" s="88">
        <f t="shared" si="12"/>
        <v>0.20149927270399903</v>
      </c>
      <c r="W141" s="88">
        <f t="shared" si="13"/>
        <v>0.18480294444977585</v>
      </c>
      <c r="X141" s="88">
        <f t="shared" si="14"/>
        <v>0.18123774612935079</v>
      </c>
    </row>
    <row r="142" spans="1:24" x14ac:dyDescent="0.25">
      <c r="A142" s="79">
        <v>41912</v>
      </c>
      <c r="B142" s="81" t="str">
        <f>IF(COUNT(Cum_Rets!B142:B177)&lt;36,"",PRODUCT(Cum_Rets!B142:B177)^(1/3)-1)</f>
        <v/>
      </c>
      <c r="C142" s="81" t="str">
        <f>IF(COUNT(Cum_Rets!C142:C177)&lt;36,"",PRODUCT(Cum_Rets!C142:C177)^(1/3)-1)</f>
        <v/>
      </c>
      <c r="D142" s="81" t="str">
        <f>IF(COUNT(Cum_Rets!D142:D177)&lt;36,"",PRODUCT(Cum_Rets!D142:D177)^(1/3)-1)</f>
        <v/>
      </c>
      <c r="E142" s="81" t="str">
        <f>IF(COUNT(Cum_Rets!E142:E177)&lt;36,"",PRODUCT(Cum_Rets!E142:E177)^(1/3)-1)</f>
        <v/>
      </c>
      <c r="F142" s="81" t="str">
        <f>IF(COUNT(Cum_Rets!F142:F177)&lt;36,"",PRODUCT(Cum_Rets!F142:F177)^(1/3)-1)</f>
        <v/>
      </c>
      <c r="G142" s="81" t="str">
        <f>IF(COUNT(Cum_Rets!G142:G177)&lt;36,"",PRODUCT(Cum_Rets!G142:G177)^(1/3)-1)</f>
        <v/>
      </c>
      <c r="H142" s="81" t="str">
        <f>IF(COUNT(Cum_Rets!H142:H177)&lt;36,"",PRODUCT(Cum_Rets!H142:H177)^(1/3)-1)</f>
        <v/>
      </c>
      <c r="I142" s="81" t="str">
        <f>IF(COUNT(Cum_Rets!I142:I177)&lt;36,"",PRODUCT(Cum_Rets!I142:I177)^(1/3)-1)</f>
        <v/>
      </c>
      <c r="J142" s="81" t="str">
        <f>IF(COUNT(Cum_Rets!J142:J177)&lt;36,"",PRODUCT(Cum_Rets!J142:J177)^(1/3)-1)</f>
        <v/>
      </c>
      <c r="K142" s="81" t="str">
        <f>IF(COUNT(Cum_Rets!K142:K177)&lt;36,"",PRODUCT(Cum_Rets!K142:K177)^(1/3)-1)</f>
        <v/>
      </c>
      <c r="L142" s="81">
        <f>IF(COUNT(Cum_Rets!L142:L177)&lt;36,"",PRODUCT(Cum_Rets!L142:L177)^(1/3)-1)</f>
        <v>0.2120612342864705</v>
      </c>
      <c r="M142" s="81" t="str">
        <f>IF(COUNT(Cum_Rets!M142:M177)&lt;36,"",PRODUCT(Cum_Rets!M142:M177)^(1/3)-1)</f>
        <v/>
      </c>
      <c r="N142" s="81">
        <f>IF(COUNT(Cum_Rets!N142:N177)&lt;36,"",PRODUCT(Cum_Rets!N142:N177)^(1/3)-1)</f>
        <v>0.18885569891252296</v>
      </c>
      <c r="O142" s="81" t="str">
        <f>IF(COUNT(Cum_Rets!O142:O177)&lt;36,"",PRODUCT(Cum_Rets!O142:O177)^(1/3)-1)</f>
        <v/>
      </c>
      <c r="P142" s="81" t="str">
        <f>IF(COUNT(Cum_Rets!P142:P177)&lt;36,"",PRODUCT(Cum_Rets!P142:P177)^(1/3)-1)</f>
        <v/>
      </c>
      <c r="Q142" s="81">
        <f>IF(COUNT(Cum_Rets!Q142:Q177)&lt;36,"",PRODUCT(Cum_Rets!Q142:Q177)^(1/3)-1)</f>
        <v>0.22628132175818516</v>
      </c>
      <c r="R142" s="81">
        <f>IF(COUNT(Cum_Rets!R142:R177)&lt;36,"",PRODUCT(Cum_Rets!R142:R177)^(1/3)-1)</f>
        <v>0.1766325956251098</v>
      </c>
      <c r="S142" s="81">
        <f>IF(COUNT(Cum_Rets!S142:S177)&lt;36,"",PRODUCT(Cum_Rets!S142:S177)^(1/3)-1)</f>
        <v>0.21745285851092722</v>
      </c>
      <c r="T142" s="88">
        <f t="shared" si="10"/>
        <v>0.22201529551667076</v>
      </c>
      <c r="U142" s="88">
        <f t="shared" si="11"/>
        <v>0.21561625615439917</v>
      </c>
      <c r="V142" s="88">
        <f t="shared" si="12"/>
        <v>0.20045846659949673</v>
      </c>
      <c r="W142" s="88">
        <f t="shared" si="13"/>
        <v>0.18579992309066967</v>
      </c>
      <c r="X142" s="88">
        <f t="shared" si="14"/>
        <v>0.18029952661133375</v>
      </c>
    </row>
    <row r="143" spans="1:24" x14ac:dyDescent="0.25">
      <c r="A143" s="79">
        <v>41943</v>
      </c>
      <c r="B143" s="81" t="str">
        <f>IF(COUNT(Cum_Rets!B143:B178)&lt;36,"",PRODUCT(Cum_Rets!B143:B178)^(1/3)-1)</f>
        <v/>
      </c>
      <c r="C143" s="81" t="str">
        <f>IF(COUNT(Cum_Rets!C143:C178)&lt;36,"",PRODUCT(Cum_Rets!C143:C178)^(1/3)-1)</f>
        <v/>
      </c>
      <c r="D143" s="81" t="str">
        <f>IF(COUNT(Cum_Rets!D143:D178)&lt;36,"",PRODUCT(Cum_Rets!D143:D178)^(1/3)-1)</f>
        <v/>
      </c>
      <c r="E143" s="81" t="str">
        <f>IF(COUNT(Cum_Rets!E143:E178)&lt;36,"",PRODUCT(Cum_Rets!E143:E178)^(1/3)-1)</f>
        <v/>
      </c>
      <c r="F143" s="81" t="str">
        <f>IF(COUNT(Cum_Rets!F143:F178)&lt;36,"",PRODUCT(Cum_Rets!F143:F178)^(1/3)-1)</f>
        <v/>
      </c>
      <c r="G143" s="81" t="str">
        <f>IF(COUNT(Cum_Rets!G143:G178)&lt;36,"",PRODUCT(Cum_Rets!G143:G178)^(1/3)-1)</f>
        <v/>
      </c>
      <c r="H143" s="81" t="str">
        <f>IF(COUNT(Cum_Rets!H143:H178)&lt;36,"",PRODUCT(Cum_Rets!H143:H178)^(1/3)-1)</f>
        <v/>
      </c>
      <c r="I143" s="81" t="str">
        <f>IF(COUNT(Cum_Rets!I143:I178)&lt;36,"",PRODUCT(Cum_Rets!I143:I178)^(1/3)-1)</f>
        <v/>
      </c>
      <c r="J143" s="81" t="str">
        <f>IF(COUNT(Cum_Rets!J143:J178)&lt;36,"",PRODUCT(Cum_Rets!J143:J178)^(1/3)-1)</f>
        <v/>
      </c>
      <c r="K143" s="81" t="str">
        <f>IF(COUNT(Cum_Rets!K143:K178)&lt;36,"",PRODUCT(Cum_Rets!K143:K178)^(1/3)-1)</f>
        <v/>
      </c>
      <c r="L143" s="81">
        <f>IF(COUNT(Cum_Rets!L143:L178)&lt;36,"",PRODUCT(Cum_Rets!L143:L178)^(1/3)-1)</f>
        <v>0.22019882299469962</v>
      </c>
      <c r="M143" s="81" t="str">
        <f>IF(COUNT(Cum_Rets!M143:M178)&lt;36,"",PRODUCT(Cum_Rets!M143:M178)^(1/3)-1)</f>
        <v/>
      </c>
      <c r="N143" s="81">
        <f>IF(COUNT(Cum_Rets!N143:N178)&lt;36,"",PRODUCT(Cum_Rets!N143:N178)^(1/3)-1)</f>
        <v>0.18992038309965897</v>
      </c>
      <c r="O143" s="81" t="str">
        <f>IF(COUNT(Cum_Rets!O143:O178)&lt;36,"",PRODUCT(Cum_Rets!O143:O178)^(1/3)-1)</f>
        <v/>
      </c>
      <c r="P143" s="81" t="str">
        <f>IF(COUNT(Cum_Rets!P143:P178)&lt;36,"",PRODUCT(Cum_Rets!P143:P178)^(1/3)-1)</f>
        <v/>
      </c>
      <c r="Q143" s="81">
        <f>IF(COUNT(Cum_Rets!Q143:Q178)&lt;36,"",PRODUCT(Cum_Rets!Q143:Q178)^(1/3)-1)</f>
        <v>0.23425263111345385</v>
      </c>
      <c r="R143" s="81">
        <f>IF(COUNT(Cum_Rets!R143:R178)&lt;36,"",PRODUCT(Cum_Rets!R143:R178)^(1/3)-1)</f>
        <v>0.1675276104426191</v>
      </c>
      <c r="S143" s="81">
        <f>IF(COUNT(Cum_Rets!S143:S178)&lt;36,"",PRODUCT(Cum_Rets!S143:S178)^(1/3)-1)</f>
        <v>0.22178654325488667</v>
      </c>
      <c r="T143" s="88">
        <f t="shared" si="10"/>
        <v>0.23003648867782758</v>
      </c>
      <c r="U143" s="88">
        <f t="shared" si="11"/>
        <v>0.22371227502438817</v>
      </c>
      <c r="V143" s="88">
        <f t="shared" si="12"/>
        <v>0.2050596030471793</v>
      </c>
      <c r="W143" s="88">
        <f t="shared" si="13"/>
        <v>0.18432218993539901</v>
      </c>
      <c r="X143" s="88">
        <f t="shared" si="14"/>
        <v>0.17424544223973107</v>
      </c>
    </row>
    <row r="144" spans="1:24" x14ac:dyDescent="0.25">
      <c r="A144" s="79">
        <v>41973</v>
      </c>
      <c r="B144" s="81" t="str">
        <f>IF(COUNT(Cum_Rets!B144:B179)&lt;36,"",PRODUCT(Cum_Rets!B144:B179)^(1/3)-1)</f>
        <v/>
      </c>
      <c r="C144" s="81" t="str">
        <f>IF(COUNT(Cum_Rets!C144:C179)&lt;36,"",PRODUCT(Cum_Rets!C144:C179)^(1/3)-1)</f>
        <v/>
      </c>
      <c r="D144" s="81" t="str">
        <f>IF(COUNT(Cum_Rets!D144:D179)&lt;36,"",PRODUCT(Cum_Rets!D144:D179)^(1/3)-1)</f>
        <v/>
      </c>
      <c r="E144" s="81" t="str">
        <f>IF(COUNT(Cum_Rets!E144:E179)&lt;36,"",PRODUCT(Cum_Rets!E144:E179)^(1/3)-1)</f>
        <v/>
      </c>
      <c r="F144" s="81" t="str">
        <f>IF(COUNT(Cum_Rets!F144:F179)&lt;36,"",PRODUCT(Cum_Rets!F144:F179)^(1/3)-1)</f>
        <v/>
      </c>
      <c r="G144" s="81" t="str">
        <f>IF(COUNT(Cum_Rets!G144:G179)&lt;36,"",PRODUCT(Cum_Rets!G144:G179)^(1/3)-1)</f>
        <v/>
      </c>
      <c r="H144" s="81" t="str">
        <f>IF(COUNT(Cum_Rets!H144:H179)&lt;36,"",PRODUCT(Cum_Rets!H144:H179)^(1/3)-1)</f>
        <v/>
      </c>
      <c r="I144" s="81" t="str">
        <f>IF(COUNT(Cum_Rets!I144:I179)&lt;36,"",PRODUCT(Cum_Rets!I144:I179)^(1/3)-1)</f>
        <v/>
      </c>
      <c r="J144" s="81" t="str">
        <f>IF(COUNT(Cum_Rets!J144:J179)&lt;36,"",PRODUCT(Cum_Rets!J144:J179)^(1/3)-1)</f>
        <v/>
      </c>
      <c r="K144" s="81" t="str">
        <f>IF(COUNT(Cum_Rets!K144:K179)&lt;36,"",PRODUCT(Cum_Rets!K144:K179)^(1/3)-1)</f>
        <v/>
      </c>
      <c r="L144" s="81">
        <f>IF(COUNT(Cum_Rets!L144:L179)&lt;36,"",PRODUCT(Cum_Rets!L144:L179)^(1/3)-1)</f>
        <v>0.18207916774948996</v>
      </c>
      <c r="M144" s="81" t="str">
        <f>IF(COUNT(Cum_Rets!M144:M179)&lt;36,"",PRODUCT(Cum_Rets!M144:M179)^(1/3)-1)</f>
        <v/>
      </c>
      <c r="N144" s="81">
        <f>IF(COUNT(Cum_Rets!N144:N179)&lt;36,"",PRODUCT(Cum_Rets!N144:N179)^(1/3)-1)</f>
        <v>0.16405962704361299</v>
      </c>
      <c r="O144" s="81" t="str">
        <f>IF(COUNT(Cum_Rets!O144:O179)&lt;36,"",PRODUCT(Cum_Rets!O144:O179)^(1/3)-1)</f>
        <v/>
      </c>
      <c r="P144" s="81" t="str">
        <f>IF(COUNT(Cum_Rets!P144:P179)&lt;36,"",PRODUCT(Cum_Rets!P144:P179)^(1/3)-1)</f>
        <v/>
      </c>
      <c r="Q144" s="81">
        <f>IF(COUNT(Cum_Rets!Q144:Q179)&lt;36,"",PRODUCT(Cum_Rets!Q144:Q179)^(1/3)-1)</f>
        <v>0.20675038577104621</v>
      </c>
      <c r="R144" s="81">
        <f>IF(COUNT(Cum_Rets!R144:R179)&lt;36,"",PRODUCT(Cum_Rets!R144:R179)^(1/3)-1)</f>
        <v>0.1303309286752945</v>
      </c>
      <c r="S144" s="81">
        <f>IF(COUNT(Cum_Rets!S144:S179)&lt;36,"",PRODUCT(Cum_Rets!S144:S179)^(1/3)-1)</f>
        <v>0.18988282814686097</v>
      </c>
      <c r="T144" s="88">
        <f t="shared" si="10"/>
        <v>0.19934902036457933</v>
      </c>
      <c r="U144" s="88">
        <f t="shared" si="11"/>
        <v>0.18824697225487902</v>
      </c>
      <c r="V144" s="88">
        <f t="shared" si="12"/>
        <v>0.17306939739655147</v>
      </c>
      <c r="W144" s="88">
        <f t="shared" si="13"/>
        <v>0.15562745245153337</v>
      </c>
      <c r="X144" s="88">
        <f t="shared" si="14"/>
        <v>0.14044953818579003</v>
      </c>
    </row>
    <row r="145" spans="1:24" x14ac:dyDescent="0.25">
      <c r="A145" s="79">
        <v>42004</v>
      </c>
      <c r="B145" s="81" t="str">
        <f>IF(COUNT(Cum_Rets!B145:B180)&lt;36,"",PRODUCT(Cum_Rets!B145:B180)^(1/3)-1)</f>
        <v/>
      </c>
      <c r="C145" s="81" t="str">
        <f>IF(COUNT(Cum_Rets!C145:C180)&lt;36,"",PRODUCT(Cum_Rets!C145:C180)^(1/3)-1)</f>
        <v/>
      </c>
      <c r="D145" s="81" t="str">
        <f>IF(COUNT(Cum_Rets!D145:D180)&lt;36,"",PRODUCT(Cum_Rets!D145:D180)^(1/3)-1)</f>
        <v/>
      </c>
      <c r="E145" s="81" t="str">
        <f>IF(COUNT(Cum_Rets!E145:E180)&lt;36,"",PRODUCT(Cum_Rets!E145:E180)^(1/3)-1)</f>
        <v/>
      </c>
      <c r="F145" s="81" t="str">
        <f>IF(COUNT(Cum_Rets!F145:F180)&lt;36,"",PRODUCT(Cum_Rets!F145:F180)^(1/3)-1)</f>
        <v/>
      </c>
      <c r="G145" s="81" t="str">
        <f>IF(COUNT(Cum_Rets!G145:G180)&lt;36,"",PRODUCT(Cum_Rets!G145:G180)^(1/3)-1)</f>
        <v/>
      </c>
      <c r="H145" s="81" t="str">
        <f>IF(COUNT(Cum_Rets!H145:H180)&lt;36,"",PRODUCT(Cum_Rets!H145:H180)^(1/3)-1)</f>
        <v/>
      </c>
      <c r="I145" s="81" t="str">
        <f>IF(COUNT(Cum_Rets!I145:I180)&lt;36,"",PRODUCT(Cum_Rets!I145:I180)^(1/3)-1)</f>
        <v/>
      </c>
      <c r="J145" s="81" t="str">
        <f>IF(COUNT(Cum_Rets!J145:J180)&lt;36,"",PRODUCT(Cum_Rets!J145:J180)^(1/3)-1)</f>
        <v/>
      </c>
      <c r="K145" s="81" t="str">
        <f>IF(COUNT(Cum_Rets!K145:K180)&lt;36,"",PRODUCT(Cum_Rets!K145:K180)^(1/3)-1)</f>
        <v/>
      </c>
      <c r="L145" s="81">
        <f>IF(COUNT(Cum_Rets!L145:L180)&lt;36,"",PRODUCT(Cum_Rets!L145:L180)^(1/3)-1)</f>
        <v>0.19282134441663468</v>
      </c>
      <c r="M145" s="81" t="str">
        <f>IF(COUNT(Cum_Rets!M145:M180)&lt;36,"",PRODUCT(Cum_Rets!M145:M180)^(1/3)-1)</f>
        <v/>
      </c>
      <c r="N145" s="81">
        <f>IF(COUNT(Cum_Rets!N145:N180)&lt;36,"",PRODUCT(Cum_Rets!N145:N180)^(1/3)-1)</f>
        <v>0.16826661531778009</v>
      </c>
      <c r="O145" s="81" t="str">
        <f>IF(COUNT(Cum_Rets!O145:O180)&lt;36,"",PRODUCT(Cum_Rets!O145:O180)^(1/3)-1)</f>
        <v/>
      </c>
      <c r="P145" s="81" t="str">
        <f>IF(COUNT(Cum_Rets!P145:P180)&lt;36,"",PRODUCT(Cum_Rets!P145:P180)^(1/3)-1)</f>
        <v/>
      </c>
      <c r="Q145" s="81">
        <f>IF(COUNT(Cum_Rets!Q145:Q180)&lt;36,"",PRODUCT(Cum_Rets!Q145:Q180)^(1/3)-1)</f>
        <v>0.20819039467876377</v>
      </c>
      <c r="R145" s="81">
        <f>IF(COUNT(Cum_Rets!R145:R180)&lt;36,"",PRODUCT(Cum_Rets!R145:R180)^(1/3)-1)</f>
        <v>0.13491844472533265</v>
      </c>
      <c r="S145" s="81">
        <f>IF(COUNT(Cum_Rets!S145:S180)&lt;36,"",PRODUCT(Cum_Rets!S145:S180)^(1/3)-1)</f>
        <v>0.18575188823693112</v>
      </c>
      <c r="T145" s="88">
        <f t="shared" si="10"/>
        <v>0.20357967960012505</v>
      </c>
      <c r="U145" s="88">
        <f t="shared" si="11"/>
        <v>0.19666360698216695</v>
      </c>
      <c r="V145" s="88">
        <f t="shared" si="12"/>
        <v>0.18054397986720738</v>
      </c>
      <c r="W145" s="88">
        <f t="shared" si="13"/>
        <v>0.15992957266966823</v>
      </c>
      <c r="X145" s="88">
        <f t="shared" si="14"/>
        <v>0.1449228959030669</v>
      </c>
    </row>
    <row r="146" spans="1:24" x14ac:dyDescent="0.25">
      <c r="A146" s="79">
        <v>42035</v>
      </c>
      <c r="B146" s="81" t="str">
        <f>IF(COUNT(Cum_Rets!B146:B181)&lt;36,"",PRODUCT(Cum_Rets!B146:B181)^(1/3)-1)</f>
        <v/>
      </c>
      <c r="C146" s="81" t="str">
        <f>IF(COUNT(Cum_Rets!C146:C181)&lt;36,"",PRODUCT(Cum_Rets!C146:C181)^(1/3)-1)</f>
        <v/>
      </c>
      <c r="D146" s="81" t="str">
        <f>IF(COUNT(Cum_Rets!D146:D181)&lt;36,"",PRODUCT(Cum_Rets!D146:D181)^(1/3)-1)</f>
        <v/>
      </c>
      <c r="E146" s="81" t="str">
        <f>IF(COUNT(Cum_Rets!E146:E181)&lt;36,"",PRODUCT(Cum_Rets!E146:E181)^(1/3)-1)</f>
        <v/>
      </c>
      <c r="F146" s="81" t="str">
        <f>IF(COUNT(Cum_Rets!F146:F181)&lt;36,"",PRODUCT(Cum_Rets!F146:F181)^(1/3)-1)</f>
        <v/>
      </c>
      <c r="G146" s="81" t="str">
        <f>IF(COUNT(Cum_Rets!G146:G181)&lt;36,"",PRODUCT(Cum_Rets!G146:G181)^(1/3)-1)</f>
        <v/>
      </c>
      <c r="H146" s="81" t="str">
        <f>IF(COUNT(Cum_Rets!H146:H181)&lt;36,"",PRODUCT(Cum_Rets!H146:H181)^(1/3)-1)</f>
        <v/>
      </c>
      <c r="I146" s="81" t="str">
        <f>IF(COUNT(Cum_Rets!I146:I181)&lt;36,"",PRODUCT(Cum_Rets!I146:I181)^(1/3)-1)</f>
        <v/>
      </c>
      <c r="J146" s="81" t="str">
        <f>IF(COUNT(Cum_Rets!J146:J181)&lt;36,"",PRODUCT(Cum_Rets!J146:J181)^(1/3)-1)</f>
        <v/>
      </c>
      <c r="K146" s="81" t="str">
        <f>IF(COUNT(Cum_Rets!K146:K181)&lt;36,"",PRODUCT(Cum_Rets!K146:K181)^(1/3)-1)</f>
        <v/>
      </c>
      <c r="L146" s="81">
        <f>IF(COUNT(Cum_Rets!L146:L181)&lt;36,"",PRODUCT(Cum_Rets!L146:L181)^(1/3)-1)</f>
        <v>0.19348197262012157</v>
      </c>
      <c r="M146" s="81" t="str">
        <f>IF(COUNT(Cum_Rets!M146:M181)&lt;36,"",PRODUCT(Cum_Rets!M146:M181)^(1/3)-1)</f>
        <v/>
      </c>
      <c r="N146" s="81">
        <f>IF(COUNT(Cum_Rets!N146:N181)&lt;36,"",PRODUCT(Cum_Rets!N146:N181)^(1/3)-1)</f>
        <v>0.16006386198899314</v>
      </c>
      <c r="O146" s="81" t="str">
        <f>IF(COUNT(Cum_Rets!O146:O181)&lt;36,"",PRODUCT(Cum_Rets!O146:O181)^(1/3)-1)</f>
        <v/>
      </c>
      <c r="P146" s="81" t="str">
        <f>IF(COUNT(Cum_Rets!P146:P181)&lt;36,"",PRODUCT(Cum_Rets!P146:P181)^(1/3)-1)</f>
        <v/>
      </c>
      <c r="Q146" s="81">
        <f>IF(COUNT(Cum_Rets!Q146:Q181)&lt;36,"",PRODUCT(Cum_Rets!Q146:Q181)^(1/3)-1)</f>
        <v>0.20490314821375732</v>
      </c>
      <c r="R146" s="81">
        <f>IF(COUNT(Cum_Rets!R146:R181)&lt;36,"",PRODUCT(Cum_Rets!R146:R181)^(1/3)-1)</f>
        <v>0.13948685882651257</v>
      </c>
      <c r="S146" s="81">
        <f>IF(COUNT(Cum_Rets!S146:S181)&lt;36,"",PRODUCT(Cum_Rets!S146:S181)^(1/3)-1)</f>
        <v>0.19481018414139295</v>
      </c>
      <c r="T146" s="88">
        <f t="shared" si="10"/>
        <v>0.20147679553566661</v>
      </c>
      <c r="U146" s="88">
        <f t="shared" si="11"/>
        <v>0.19633726651853051</v>
      </c>
      <c r="V146" s="88">
        <f t="shared" si="12"/>
        <v>0.17677291730455735</v>
      </c>
      <c r="W146" s="88">
        <f t="shared" si="13"/>
        <v>0.154919611198373</v>
      </c>
      <c r="X146" s="88">
        <f t="shared" si="14"/>
        <v>0.14565995977525675</v>
      </c>
    </row>
    <row r="147" spans="1:24" x14ac:dyDescent="0.25">
      <c r="A147" s="79">
        <v>42063</v>
      </c>
      <c r="B147" s="81" t="str">
        <f>IF(COUNT(Cum_Rets!B147:B182)&lt;36,"",PRODUCT(Cum_Rets!B147:B182)^(1/3)-1)</f>
        <v/>
      </c>
      <c r="C147" s="81" t="str">
        <f>IF(COUNT(Cum_Rets!C147:C182)&lt;36,"",PRODUCT(Cum_Rets!C147:C182)^(1/3)-1)</f>
        <v/>
      </c>
      <c r="D147" s="81" t="str">
        <f>IF(COUNT(Cum_Rets!D147:D182)&lt;36,"",PRODUCT(Cum_Rets!D147:D182)^(1/3)-1)</f>
        <v/>
      </c>
      <c r="E147" s="81" t="str">
        <f>IF(COUNT(Cum_Rets!E147:E182)&lt;36,"",PRODUCT(Cum_Rets!E147:E182)^(1/3)-1)</f>
        <v/>
      </c>
      <c r="F147" s="81" t="str">
        <f>IF(COUNT(Cum_Rets!F147:F182)&lt;36,"",PRODUCT(Cum_Rets!F147:F182)^(1/3)-1)</f>
        <v/>
      </c>
      <c r="G147" s="81" t="str">
        <f>IF(COUNT(Cum_Rets!G147:G182)&lt;36,"",PRODUCT(Cum_Rets!G147:G182)^(1/3)-1)</f>
        <v/>
      </c>
      <c r="H147" s="81" t="str">
        <f>IF(COUNT(Cum_Rets!H147:H182)&lt;36,"",PRODUCT(Cum_Rets!H147:H182)^(1/3)-1)</f>
        <v/>
      </c>
      <c r="I147" s="81" t="str">
        <f>IF(COUNT(Cum_Rets!I147:I182)&lt;36,"",PRODUCT(Cum_Rets!I147:I182)^(1/3)-1)</f>
        <v/>
      </c>
      <c r="J147" s="81" t="str">
        <f>IF(COUNT(Cum_Rets!J147:J182)&lt;36,"",PRODUCT(Cum_Rets!J147:J182)^(1/3)-1)</f>
        <v/>
      </c>
      <c r="K147" s="81" t="str">
        <f>IF(COUNT(Cum_Rets!K147:K182)&lt;36,"",PRODUCT(Cum_Rets!K147:K182)^(1/3)-1)</f>
        <v/>
      </c>
      <c r="L147" s="81">
        <f>IF(COUNT(Cum_Rets!L147:L182)&lt;36,"",PRODUCT(Cum_Rets!L147:L182)^(1/3)-1)</f>
        <v>0.18355630153822933</v>
      </c>
      <c r="M147" s="81" t="str">
        <f>IF(COUNT(Cum_Rets!M147:M182)&lt;36,"",PRODUCT(Cum_Rets!M147:M182)^(1/3)-1)</f>
        <v/>
      </c>
      <c r="N147" s="81">
        <f>IF(COUNT(Cum_Rets!N147:N182)&lt;36,"",PRODUCT(Cum_Rets!N147:N182)^(1/3)-1)</f>
        <v>0.15673120438929677</v>
      </c>
      <c r="O147" s="81" t="str">
        <f>IF(COUNT(Cum_Rets!O147:O182)&lt;36,"",PRODUCT(Cum_Rets!O147:O182)^(1/3)-1)</f>
        <v/>
      </c>
      <c r="P147" s="81" t="str">
        <f>IF(COUNT(Cum_Rets!P147:P182)&lt;36,"",PRODUCT(Cum_Rets!P147:P182)^(1/3)-1)</f>
        <v/>
      </c>
      <c r="Q147" s="81">
        <f>IF(COUNT(Cum_Rets!Q147:Q182)&lt;36,"",PRODUCT(Cum_Rets!Q147:Q182)^(1/3)-1)</f>
        <v>0.20293616702991257</v>
      </c>
      <c r="R147" s="81">
        <f>IF(COUNT(Cum_Rets!R147:R182)&lt;36,"",PRODUCT(Cum_Rets!R147:R182)^(1/3)-1)</f>
        <v>0.14042122057106288</v>
      </c>
      <c r="S147" s="81">
        <f>IF(COUNT(Cum_Rets!S147:S182)&lt;36,"",PRODUCT(Cum_Rets!S147:S182)^(1/3)-1)</f>
        <v>0.1847511028594031</v>
      </c>
      <c r="T147" s="88">
        <f t="shared" si="10"/>
        <v>0.1971222073824076</v>
      </c>
      <c r="U147" s="88">
        <f t="shared" si="11"/>
        <v>0.18840126791115014</v>
      </c>
      <c r="V147" s="88">
        <f t="shared" si="12"/>
        <v>0.17014375296376305</v>
      </c>
      <c r="W147" s="88">
        <f t="shared" si="13"/>
        <v>0.1526537084347383</v>
      </c>
      <c r="X147" s="88">
        <f t="shared" si="14"/>
        <v>0.14531421571653305</v>
      </c>
    </row>
    <row r="148" spans="1:24" x14ac:dyDescent="0.25">
      <c r="A148" s="79">
        <v>42094</v>
      </c>
      <c r="B148" s="81" t="str">
        <f>IF(COUNT(Cum_Rets!B148:B183)&lt;36,"",PRODUCT(Cum_Rets!B148:B183)^(1/3)-1)</f>
        <v/>
      </c>
      <c r="C148" s="81" t="str">
        <f>IF(COUNT(Cum_Rets!C148:C183)&lt;36,"",PRODUCT(Cum_Rets!C148:C183)^(1/3)-1)</f>
        <v/>
      </c>
      <c r="D148" s="81" t="str">
        <f>IF(COUNT(Cum_Rets!D148:D183)&lt;36,"",PRODUCT(Cum_Rets!D148:D183)^(1/3)-1)</f>
        <v/>
      </c>
      <c r="E148" s="81" t="str">
        <f>IF(COUNT(Cum_Rets!E148:E183)&lt;36,"",PRODUCT(Cum_Rets!E148:E183)^(1/3)-1)</f>
        <v/>
      </c>
      <c r="F148" s="81" t="str">
        <f>IF(COUNT(Cum_Rets!F148:F183)&lt;36,"",PRODUCT(Cum_Rets!F148:F183)^(1/3)-1)</f>
        <v/>
      </c>
      <c r="G148" s="81" t="str">
        <f>IF(COUNT(Cum_Rets!G148:G183)&lt;36,"",PRODUCT(Cum_Rets!G148:G183)^(1/3)-1)</f>
        <v/>
      </c>
      <c r="H148" s="81" t="str">
        <f>IF(COUNT(Cum_Rets!H148:H183)&lt;36,"",PRODUCT(Cum_Rets!H148:H183)^(1/3)-1)</f>
        <v/>
      </c>
      <c r="I148" s="81" t="str">
        <f>IF(COUNT(Cum_Rets!I148:I183)&lt;36,"",PRODUCT(Cum_Rets!I148:I183)^(1/3)-1)</f>
        <v/>
      </c>
      <c r="J148" s="81" t="str">
        <f>IF(COUNT(Cum_Rets!J148:J183)&lt;36,"",PRODUCT(Cum_Rets!J148:J183)^(1/3)-1)</f>
        <v/>
      </c>
      <c r="K148" s="81" t="str">
        <f>IF(COUNT(Cum_Rets!K148:K183)&lt;36,"",PRODUCT(Cum_Rets!K148:K183)^(1/3)-1)</f>
        <v/>
      </c>
      <c r="L148" s="81">
        <f>IF(COUNT(Cum_Rets!L148:L183)&lt;36,"",PRODUCT(Cum_Rets!L148:L183)^(1/3)-1)</f>
        <v>0.1966409782482148</v>
      </c>
      <c r="M148" s="81" t="str">
        <f>IF(COUNT(Cum_Rets!M148:M183)&lt;36,"",PRODUCT(Cum_Rets!M148:M183)^(1/3)-1)</f>
        <v/>
      </c>
      <c r="N148" s="81">
        <f>IF(COUNT(Cum_Rets!N148:N183)&lt;36,"",PRODUCT(Cum_Rets!N148:N183)^(1/3)-1)</f>
        <v>0.15827225935137479</v>
      </c>
      <c r="O148" s="81" t="str">
        <f>IF(COUNT(Cum_Rets!O148:O183)&lt;36,"",PRODUCT(Cum_Rets!O148:O183)^(1/3)-1)</f>
        <v/>
      </c>
      <c r="P148" s="81" t="str">
        <f>IF(COUNT(Cum_Rets!P148:P183)&lt;36,"",PRODUCT(Cum_Rets!P148:P183)^(1/3)-1)</f>
        <v/>
      </c>
      <c r="Q148" s="81">
        <f>IF(COUNT(Cum_Rets!Q148:Q183)&lt;36,"",PRODUCT(Cum_Rets!Q148:Q183)^(1/3)-1)</f>
        <v>0.20391828233103304</v>
      </c>
      <c r="R148" s="81">
        <f>IF(COUNT(Cum_Rets!R148:R183)&lt;36,"",PRODUCT(Cum_Rets!R148:R183)^(1/3)-1)</f>
        <v>0.14056494006595321</v>
      </c>
      <c r="S148" s="81">
        <f>IF(COUNT(Cum_Rets!S148:S183)&lt;36,"",PRODUCT(Cum_Rets!S148:S183)^(1/3)-1)</f>
        <v>0.19389095403657919</v>
      </c>
      <c r="T148" s="88">
        <f t="shared" si="10"/>
        <v>0.20173509110618756</v>
      </c>
      <c r="U148" s="88">
        <f t="shared" si="11"/>
        <v>0.19846030426891936</v>
      </c>
      <c r="V148" s="88">
        <f t="shared" si="12"/>
        <v>0.1774566187997948</v>
      </c>
      <c r="W148" s="88">
        <f t="shared" si="13"/>
        <v>0.1538454295300194</v>
      </c>
      <c r="X148" s="88">
        <f t="shared" si="14"/>
        <v>0.14587713585157969</v>
      </c>
    </row>
    <row r="149" spans="1:24" x14ac:dyDescent="0.25">
      <c r="A149" s="79">
        <v>42124</v>
      </c>
      <c r="B149" s="81" t="str">
        <f>IF(COUNT(Cum_Rets!B149:B184)&lt;36,"",PRODUCT(Cum_Rets!B149:B184)^(1/3)-1)</f>
        <v/>
      </c>
      <c r="C149" s="81" t="str">
        <f>IF(COUNT(Cum_Rets!C149:C184)&lt;36,"",PRODUCT(Cum_Rets!C149:C184)^(1/3)-1)</f>
        <v/>
      </c>
      <c r="D149" s="81" t="str">
        <f>IF(COUNT(Cum_Rets!D149:D184)&lt;36,"",PRODUCT(Cum_Rets!D149:D184)^(1/3)-1)</f>
        <v/>
      </c>
      <c r="E149" s="81" t="str">
        <f>IF(COUNT(Cum_Rets!E149:E184)&lt;36,"",PRODUCT(Cum_Rets!E149:E184)^(1/3)-1)</f>
        <v/>
      </c>
      <c r="F149" s="81" t="str">
        <f>IF(COUNT(Cum_Rets!F149:F184)&lt;36,"",PRODUCT(Cum_Rets!F149:F184)^(1/3)-1)</f>
        <v/>
      </c>
      <c r="G149" s="81" t="str">
        <f>IF(COUNT(Cum_Rets!G149:G184)&lt;36,"",PRODUCT(Cum_Rets!G149:G184)^(1/3)-1)</f>
        <v/>
      </c>
      <c r="H149" s="81" t="str">
        <f>IF(COUNT(Cum_Rets!H149:H184)&lt;36,"",PRODUCT(Cum_Rets!H149:H184)^(1/3)-1)</f>
        <v/>
      </c>
      <c r="I149" s="81" t="str">
        <f>IF(COUNT(Cum_Rets!I149:I184)&lt;36,"",PRODUCT(Cum_Rets!I149:I184)^(1/3)-1)</f>
        <v/>
      </c>
      <c r="J149" s="81" t="str">
        <f>IF(COUNT(Cum_Rets!J149:J184)&lt;36,"",PRODUCT(Cum_Rets!J149:J184)^(1/3)-1)</f>
        <v/>
      </c>
      <c r="K149" s="81" t="str">
        <f>IF(COUNT(Cum_Rets!K149:K184)&lt;36,"",PRODUCT(Cum_Rets!K149:K184)^(1/3)-1)</f>
        <v/>
      </c>
      <c r="L149" s="81">
        <f>IF(COUNT(Cum_Rets!L149:L184)&lt;36,"",PRODUCT(Cum_Rets!L149:L184)^(1/3)-1)</f>
        <v>0.20161622418325265</v>
      </c>
      <c r="M149" s="81" t="str">
        <f>IF(COUNT(Cum_Rets!M149:M184)&lt;36,"",PRODUCT(Cum_Rets!M149:M184)^(1/3)-1)</f>
        <v/>
      </c>
      <c r="N149" s="81">
        <f>IF(COUNT(Cum_Rets!N149:N184)&lt;36,"",PRODUCT(Cum_Rets!N149:N184)^(1/3)-1)</f>
        <v>0.14939800395168734</v>
      </c>
      <c r="O149" s="81" t="str">
        <f>IF(COUNT(Cum_Rets!O149:O184)&lt;36,"",PRODUCT(Cum_Rets!O149:O184)^(1/3)-1)</f>
        <v/>
      </c>
      <c r="P149" s="81" t="str">
        <f>IF(COUNT(Cum_Rets!P149:P184)&lt;36,"",PRODUCT(Cum_Rets!P149:P184)^(1/3)-1)</f>
        <v/>
      </c>
      <c r="Q149" s="81">
        <f>IF(COUNT(Cum_Rets!Q149:Q184)&lt;36,"",PRODUCT(Cum_Rets!Q149:Q184)^(1/3)-1)</f>
        <v>0.20126864146721291</v>
      </c>
      <c r="R149" s="81">
        <f>IF(COUNT(Cum_Rets!R149:R184)&lt;36,"",PRODUCT(Cum_Rets!R149:R184)^(1/3)-1)</f>
        <v>0.13034021438549126</v>
      </c>
      <c r="S149" s="81">
        <f>IF(COUNT(Cum_Rets!S149:S184)&lt;36,"",PRODUCT(Cum_Rets!S149:S184)^(1/3)-1)</f>
        <v>0.19421009881067186</v>
      </c>
      <c r="T149" s="88">
        <f t="shared" si="10"/>
        <v>0.20151194936844072</v>
      </c>
      <c r="U149" s="88">
        <f t="shared" si="11"/>
        <v>0.20135553714622284</v>
      </c>
      <c r="V149" s="88">
        <f t="shared" si="12"/>
        <v>0.17533332270945012</v>
      </c>
      <c r="W149" s="88">
        <f t="shared" si="13"/>
        <v>0.14463355656013832</v>
      </c>
      <c r="X149" s="88">
        <f t="shared" si="14"/>
        <v>0.13605755125535007</v>
      </c>
    </row>
    <row r="150" spans="1:24" x14ac:dyDescent="0.25">
      <c r="A150" s="79">
        <v>42155</v>
      </c>
      <c r="B150" s="81" t="str">
        <f>IF(COUNT(Cum_Rets!B150:B185)&lt;36,"",PRODUCT(Cum_Rets!B150:B185)^(1/3)-1)</f>
        <v/>
      </c>
      <c r="C150" s="81" t="str">
        <f>IF(COUNT(Cum_Rets!C150:C185)&lt;36,"",PRODUCT(Cum_Rets!C150:C185)^(1/3)-1)</f>
        <v/>
      </c>
      <c r="D150" s="81" t="str">
        <f>IF(COUNT(Cum_Rets!D150:D185)&lt;36,"",PRODUCT(Cum_Rets!D150:D185)^(1/3)-1)</f>
        <v/>
      </c>
      <c r="E150" s="81" t="str">
        <f>IF(COUNT(Cum_Rets!E150:E185)&lt;36,"",PRODUCT(Cum_Rets!E150:E185)^(1/3)-1)</f>
        <v/>
      </c>
      <c r="F150" s="81" t="str">
        <f>IF(COUNT(Cum_Rets!F150:F185)&lt;36,"",PRODUCT(Cum_Rets!F150:F185)^(1/3)-1)</f>
        <v/>
      </c>
      <c r="G150" s="81" t="str">
        <f>IF(COUNT(Cum_Rets!G150:G185)&lt;36,"",PRODUCT(Cum_Rets!G150:G185)^(1/3)-1)</f>
        <v/>
      </c>
      <c r="H150" s="81" t="str">
        <f>IF(COUNT(Cum_Rets!H150:H185)&lt;36,"",PRODUCT(Cum_Rets!H150:H185)^(1/3)-1)</f>
        <v/>
      </c>
      <c r="I150" s="81" t="str">
        <f>IF(COUNT(Cum_Rets!I150:I185)&lt;36,"",PRODUCT(Cum_Rets!I150:I185)^(1/3)-1)</f>
        <v/>
      </c>
      <c r="J150" s="81" t="str">
        <f>IF(COUNT(Cum_Rets!J150:J185)&lt;36,"",PRODUCT(Cum_Rets!J150:J185)^(1/3)-1)</f>
        <v/>
      </c>
      <c r="K150" s="81" t="str">
        <f>IF(COUNT(Cum_Rets!K150:K185)&lt;36,"",PRODUCT(Cum_Rets!K150:K185)^(1/3)-1)</f>
        <v/>
      </c>
      <c r="L150" s="81">
        <f>IF(COUNT(Cum_Rets!L150:L185)&lt;36,"",PRODUCT(Cum_Rets!L150:L185)^(1/3)-1)</f>
        <v>0.20991782991234542</v>
      </c>
      <c r="M150" s="81" t="str">
        <f>IF(COUNT(Cum_Rets!M150:M185)&lt;36,"",PRODUCT(Cum_Rets!M150:M185)^(1/3)-1)</f>
        <v/>
      </c>
      <c r="N150" s="81">
        <f>IF(COUNT(Cum_Rets!N150:N185)&lt;36,"",PRODUCT(Cum_Rets!N150:N185)^(1/3)-1)</f>
        <v>0.15278469802753047</v>
      </c>
      <c r="O150" s="81" t="str">
        <f>IF(COUNT(Cum_Rets!O150:O185)&lt;36,"",PRODUCT(Cum_Rets!O150:O185)^(1/3)-1)</f>
        <v/>
      </c>
      <c r="P150" s="81" t="str">
        <f>IF(COUNT(Cum_Rets!P150:P185)&lt;36,"",PRODUCT(Cum_Rets!P150:P185)^(1/3)-1)</f>
        <v/>
      </c>
      <c r="Q150" s="81">
        <f>IF(COUNT(Cum_Rets!Q150:Q185)&lt;36,"",PRODUCT(Cum_Rets!Q150:Q185)^(1/3)-1)</f>
        <v>0.21170036600400199</v>
      </c>
      <c r="R150" s="81">
        <f>IF(COUNT(Cum_Rets!R150:R185)&lt;36,"",PRODUCT(Cum_Rets!R150:R185)^(1/3)-1)</f>
        <v>0.14322295042388</v>
      </c>
      <c r="S150" s="81">
        <f>IF(COUNT(Cum_Rets!S150:S185)&lt;36,"",PRODUCT(Cum_Rets!S150:S185)^(1/3)-1)</f>
        <v>0.20138694561383597</v>
      </c>
      <c r="T150" s="88">
        <f t="shared" si="10"/>
        <v>0.21116560517650501</v>
      </c>
      <c r="U150" s="88">
        <f t="shared" si="11"/>
        <v>0.21036346393525956</v>
      </c>
      <c r="V150" s="88">
        <f t="shared" si="12"/>
        <v>0.18135126396993795</v>
      </c>
      <c r="W150" s="88">
        <f t="shared" si="13"/>
        <v>0.15039426112661786</v>
      </c>
      <c r="X150" s="88">
        <f t="shared" si="14"/>
        <v>0.14609147470497513</v>
      </c>
    </row>
    <row r="151" spans="1:24" x14ac:dyDescent="0.25">
      <c r="A151" s="79">
        <v>42185</v>
      </c>
      <c r="B151" s="81" t="str">
        <f>IF(COUNT(Cum_Rets!B151:B186)&lt;36,"",PRODUCT(Cum_Rets!B151:B186)^(1/3)-1)</f>
        <v/>
      </c>
      <c r="C151" s="81" t="str">
        <f>IF(COUNT(Cum_Rets!C151:C186)&lt;36,"",PRODUCT(Cum_Rets!C151:C186)^(1/3)-1)</f>
        <v/>
      </c>
      <c r="D151" s="81" t="str">
        <f>IF(COUNT(Cum_Rets!D151:D186)&lt;36,"",PRODUCT(Cum_Rets!D151:D186)^(1/3)-1)</f>
        <v/>
      </c>
      <c r="E151" s="81" t="str">
        <f>IF(COUNT(Cum_Rets!E151:E186)&lt;36,"",PRODUCT(Cum_Rets!E151:E186)^(1/3)-1)</f>
        <v/>
      </c>
      <c r="F151" s="81" t="str">
        <f>IF(COUNT(Cum_Rets!F151:F186)&lt;36,"",PRODUCT(Cum_Rets!F151:F186)^(1/3)-1)</f>
        <v/>
      </c>
      <c r="G151" s="81" t="str">
        <f>IF(COUNT(Cum_Rets!G151:G186)&lt;36,"",PRODUCT(Cum_Rets!G151:G186)^(1/3)-1)</f>
        <v/>
      </c>
      <c r="H151" s="81" t="str">
        <f>IF(COUNT(Cum_Rets!H151:H186)&lt;36,"",PRODUCT(Cum_Rets!H151:H186)^(1/3)-1)</f>
        <v/>
      </c>
      <c r="I151" s="81" t="str">
        <f>IF(COUNT(Cum_Rets!I151:I186)&lt;36,"",PRODUCT(Cum_Rets!I151:I186)^(1/3)-1)</f>
        <v/>
      </c>
      <c r="J151" s="81" t="str">
        <f>IF(COUNT(Cum_Rets!J151:J186)&lt;36,"",PRODUCT(Cum_Rets!J151:J186)^(1/3)-1)</f>
        <v/>
      </c>
      <c r="K151" s="81" t="str">
        <f>IF(COUNT(Cum_Rets!K151:K186)&lt;36,"",PRODUCT(Cum_Rets!K151:K186)^(1/3)-1)</f>
        <v/>
      </c>
      <c r="L151" s="81">
        <f>IF(COUNT(Cum_Rets!L151:L186)&lt;36,"",PRODUCT(Cum_Rets!L151:L186)^(1/3)-1)</f>
        <v>0.21505215004070388</v>
      </c>
      <c r="M151" s="81" t="str">
        <f>IF(COUNT(Cum_Rets!M151:M186)&lt;36,"",PRODUCT(Cum_Rets!M151:M186)^(1/3)-1)</f>
        <v/>
      </c>
      <c r="N151" s="81">
        <f>IF(COUNT(Cum_Rets!N151:N186)&lt;36,"",PRODUCT(Cum_Rets!N151:N186)^(1/3)-1)</f>
        <v>0.15132265818328428</v>
      </c>
      <c r="O151" s="81" t="str">
        <f>IF(COUNT(Cum_Rets!O151:O186)&lt;36,"",PRODUCT(Cum_Rets!O151:O186)^(1/3)-1)</f>
        <v/>
      </c>
      <c r="P151" s="81" t="str">
        <f>IF(COUNT(Cum_Rets!P151:P186)&lt;36,"",PRODUCT(Cum_Rets!P151:P186)^(1/3)-1)</f>
        <v/>
      </c>
      <c r="Q151" s="81">
        <f>IF(COUNT(Cum_Rets!Q151:Q186)&lt;36,"",PRODUCT(Cum_Rets!Q151:Q186)^(1/3)-1)</f>
        <v>0.2054987875689207</v>
      </c>
      <c r="R151" s="81">
        <f>IF(COUNT(Cum_Rets!R151:R186)&lt;36,"",PRODUCT(Cum_Rets!R151:R186)^(1/3)-1)</f>
        <v>0.13816040515231331</v>
      </c>
      <c r="S151" s="81">
        <f>IF(COUNT(Cum_Rets!S151:S186)&lt;36,"",PRODUCT(Cum_Rets!S151:S186)^(1/3)-1)</f>
        <v>0.19986942962742482</v>
      </c>
      <c r="T151" s="88">
        <f t="shared" si="10"/>
        <v>0.21218614129916893</v>
      </c>
      <c r="U151" s="88">
        <f t="shared" si="11"/>
        <v>0.2078871281868665</v>
      </c>
      <c r="V151" s="88">
        <f t="shared" si="12"/>
        <v>0.17841072287610249</v>
      </c>
      <c r="W151" s="88">
        <f t="shared" si="13"/>
        <v>0.14803209492554154</v>
      </c>
      <c r="X151" s="88">
        <f t="shared" si="14"/>
        <v>0.14210908106160461</v>
      </c>
    </row>
    <row r="152" spans="1:24" x14ac:dyDescent="0.25">
      <c r="A152" s="79">
        <v>42216</v>
      </c>
      <c r="B152" s="81" t="str">
        <f>IF(COUNT(Cum_Rets!B152:B187)&lt;36,"",PRODUCT(Cum_Rets!B152:B187)^(1/3)-1)</f>
        <v/>
      </c>
      <c r="C152" s="81">
        <f>IF(COUNT(Cum_Rets!C152:C187)&lt;36,"",PRODUCT(Cum_Rets!C152:C187)^(1/3)-1)</f>
        <v>0.19696483463698278</v>
      </c>
      <c r="D152" s="81" t="str">
        <f>IF(COUNT(Cum_Rets!D152:D187)&lt;36,"",PRODUCT(Cum_Rets!D152:D187)^(1/3)-1)</f>
        <v/>
      </c>
      <c r="E152" s="81">
        <f>IF(COUNT(Cum_Rets!E152:E187)&lt;36,"",PRODUCT(Cum_Rets!E152:E187)^(1/3)-1)</f>
        <v>0.24794339340502924</v>
      </c>
      <c r="F152" s="81" t="str">
        <f>IF(COUNT(Cum_Rets!F152:F187)&lt;36,"",PRODUCT(Cum_Rets!F152:F187)^(1/3)-1)</f>
        <v/>
      </c>
      <c r="G152" s="81" t="str">
        <f>IF(COUNT(Cum_Rets!G152:G187)&lt;36,"",PRODUCT(Cum_Rets!G152:G187)^(1/3)-1)</f>
        <v/>
      </c>
      <c r="H152" s="81" t="str">
        <f>IF(COUNT(Cum_Rets!H152:H187)&lt;36,"",PRODUCT(Cum_Rets!H152:H187)^(1/3)-1)</f>
        <v/>
      </c>
      <c r="I152" s="81" t="str">
        <f>IF(COUNT(Cum_Rets!I152:I187)&lt;36,"",PRODUCT(Cum_Rets!I152:I187)^(1/3)-1)</f>
        <v/>
      </c>
      <c r="J152" s="81" t="str">
        <f>IF(COUNT(Cum_Rets!J152:J187)&lt;36,"",PRODUCT(Cum_Rets!J152:J187)^(1/3)-1)</f>
        <v/>
      </c>
      <c r="K152" s="81" t="str">
        <f>IF(COUNT(Cum_Rets!K152:K187)&lt;36,"",PRODUCT(Cum_Rets!K152:K187)^(1/3)-1)</f>
        <v/>
      </c>
      <c r="L152" s="81">
        <f>IF(COUNT(Cum_Rets!L152:L187)&lt;36,"",PRODUCT(Cum_Rets!L152:L187)^(1/3)-1)</f>
        <v>0.20717974332337841</v>
      </c>
      <c r="M152" s="81" t="str">
        <f>IF(COUNT(Cum_Rets!M152:M187)&lt;36,"",PRODUCT(Cum_Rets!M152:M187)^(1/3)-1)</f>
        <v/>
      </c>
      <c r="N152" s="81">
        <f>IF(COUNT(Cum_Rets!N152:N187)&lt;36,"",PRODUCT(Cum_Rets!N152:N187)^(1/3)-1)</f>
        <v>0.14387531743002913</v>
      </c>
      <c r="O152" s="81" t="str">
        <f>IF(COUNT(Cum_Rets!O152:O187)&lt;36,"",PRODUCT(Cum_Rets!O152:O187)^(1/3)-1)</f>
        <v/>
      </c>
      <c r="P152" s="81" t="str">
        <f>IF(COUNT(Cum_Rets!P152:P187)&lt;36,"",PRODUCT(Cum_Rets!P152:P187)^(1/3)-1)</f>
        <v/>
      </c>
      <c r="Q152" s="81">
        <f>IF(COUNT(Cum_Rets!Q152:Q187)&lt;36,"",PRODUCT(Cum_Rets!Q152:Q187)^(1/3)-1)</f>
        <v>0.20399191340903711</v>
      </c>
      <c r="R152" s="81">
        <f>IF(COUNT(Cum_Rets!R152:R187)&lt;36,"",PRODUCT(Cum_Rets!R152:R187)^(1/3)-1)</f>
        <v>0.1281980184819036</v>
      </c>
      <c r="S152" s="81">
        <f>IF(COUNT(Cum_Rets!S152:S187)&lt;36,"",PRODUCT(Cum_Rets!S152:S187)^(1/3)-1)</f>
        <v>0.18953577878967254</v>
      </c>
      <c r="T152" s="88">
        <f t="shared" si="10"/>
        <v>0.22756156836420383</v>
      </c>
      <c r="U152" s="88">
        <f t="shared" si="11"/>
        <v>0.20638278584479308</v>
      </c>
      <c r="V152" s="88">
        <f t="shared" si="12"/>
        <v>0.20047837402300994</v>
      </c>
      <c r="W152" s="88">
        <f t="shared" si="13"/>
        <v>0.15714769673176754</v>
      </c>
      <c r="X152" s="88">
        <f t="shared" si="14"/>
        <v>0.13603666795596636</v>
      </c>
    </row>
    <row r="153" spans="1:24" x14ac:dyDescent="0.25">
      <c r="A153" s="79">
        <v>42247</v>
      </c>
      <c r="B153" s="81" t="str">
        <f>IF(COUNT(Cum_Rets!B153:B188)&lt;36,"",PRODUCT(Cum_Rets!B153:B188)^(1/3)-1)</f>
        <v/>
      </c>
      <c r="C153" s="81">
        <f>IF(COUNT(Cum_Rets!C153:C188)&lt;36,"",PRODUCT(Cum_Rets!C153:C188)^(1/3)-1)</f>
        <v>0.2102148457253481</v>
      </c>
      <c r="D153" s="81" t="str">
        <f>IF(COUNT(Cum_Rets!D153:D188)&lt;36,"",PRODUCT(Cum_Rets!D153:D188)^(1/3)-1)</f>
        <v/>
      </c>
      <c r="E153" s="81">
        <f>IF(COUNT(Cum_Rets!E153:E188)&lt;36,"",PRODUCT(Cum_Rets!E153:E188)^(1/3)-1)</f>
        <v>0.2388154494538095</v>
      </c>
      <c r="F153" s="81" t="str">
        <f>IF(COUNT(Cum_Rets!F153:F188)&lt;36,"",PRODUCT(Cum_Rets!F153:F188)^(1/3)-1)</f>
        <v/>
      </c>
      <c r="G153" s="81" t="str">
        <f>IF(COUNT(Cum_Rets!G153:G188)&lt;36,"",PRODUCT(Cum_Rets!G153:G188)^(1/3)-1)</f>
        <v/>
      </c>
      <c r="H153" s="81" t="str">
        <f>IF(COUNT(Cum_Rets!H153:H188)&lt;36,"",PRODUCT(Cum_Rets!H153:H188)^(1/3)-1)</f>
        <v/>
      </c>
      <c r="I153" s="81" t="str">
        <f>IF(COUNT(Cum_Rets!I153:I188)&lt;36,"",PRODUCT(Cum_Rets!I153:I188)^(1/3)-1)</f>
        <v/>
      </c>
      <c r="J153" s="81" t="str">
        <f>IF(COUNT(Cum_Rets!J153:J188)&lt;36,"",PRODUCT(Cum_Rets!J153:J188)^(1/3)-1)</f>
        <v/>
      </c>
      <c r="K153" s="81" t="str">
        <f>IF(COUNT(Cum_Rets!K153:K188)&lt;36,"",PRODUCT(Cum_Rets!K153:K188)^(1/3)-1)</f>
        <v/>
      </c>
      <c r="L153" s="81">
        <f>IF(COUNT(Cum_Rets!L153:L188)&lt;36,"",PRODUCT(Cum_Rets!L153:L188)^(1/3)-1)</f>
        <v>0.19824450107712965</v>
      </c>
      <c r="M153" s="81" t="str">
        <f>IF(COUNT(Cum_Rets!M153:M188)&lt;36,"",PRODUCT(Cum_Rets!M153:M188)^(1/3)-1)</f>
        <v/>
      </c>
      <c r="N153" s="81">
        <f>IF(COUNT(Cum_Rets!N153:N188)&lt;36,"",PRODUCT(Cum_Rets!N153:N188)^(1/3)-1)</f>
        <v>0.13108704875766852</v>
      </c>
      <c r="O153" s="81" t="str">
        <f>IF(COUNT(Cum_Rets!O153:O188)&lt;36,"",PRODUCT(Cum_Rets!O153:O188)^(1/3)-1)</f>
        <v/>
      </c>
      <c r="P153" s="81" t="str">
        <f>IF(COUNT(Cum_Rets!P153:P188)&lt;36,"",PRODUCT(Cum_Rets!P153:P188)^(1/3)-1)</f>
        <v/>
      </c>
      <c r="Q153" s="81">
        <f>IF(COUNT(Cum_Rets!Q153:Q188)&lt;36,"",PRODUCT(Cum_Rets!Q153:Q188)^(1/3)-1)</f>
        <v>0.18881016534765749</v>
      </c>
      <c r="R153" s="81">
        <f>IF(COUNT(Cum_Rets!R153:R188)&lt;36,"",PRODUCT(Cum_Rets!R153:R188)^(1/3)-1)</f>
        <v>0.11331788964085709</v>
      </c>
      <c r="S153" s="81">
        <f>IF(COUNT(Cum_Rets!S153:S188)&lt;36,"",PRODUCT(Cum_Rets!S153:S188)^(1/3)-1)</f>
        <v>0.18104686356554711</v>
      </c>
      <c r="T153" s="88">
        <f t="shared" si="10"/>
        <v>0.2245151475895788</v>
      </c>
      <c r="U153" s="88">
        <f t="shared" si="11"/>
        <v>0.20722225956329349</v>
      </c>
      <c r="V153" s="88">
        <f t="shared" si="12"/>
        <v>0.19352733321239357</v>
      </c>
      <c r="W153" s="88">
        <f t="shared" si="13"/>
        <v>0.14551782790516576</v>
      </c>
      <c r="X153" s="88">
        <f t="shared" si="14"/>
        <v>0.12220246919926281</v>
      </c>
    </row>
    <row r="154" spans="1:24" x14ac:dyDescent="0.25">
      <c r="A154" s="79">
        <v>42277</v>
      </c>
      <c r="B154" s="81" t="str">
        <f>IF(COUNT(Cum_Rets!B154:B189)&lt;36,"",PRODUCT(Cum_Rets!B154:B189)^(1/3)-1)</f>
        <v/>
      </c>
      <c r="C154" s="81">
        <f>IF(COUNT(Cum_Rets!C154:C189)&lt;36,"",PRODUCT(Cum_Rets!C154:C189)^(1/3)-1)</f>
        <v>0.20302334243970965</v>
      </c>
      <c r="D154" s="81" t="str">
        <f>IF(COUNT(Cum_Rets!D154:D189)&lt;36,"",PRODUCT(Cum_Rets!D154:D189)^(1/3)-1)</f>
        <v/>
      </c>
      <c r="E154" s="81">
        <f>IF(COUNT(Cum_Rets!E154:E189)&lt;36,"",PRODUCT(Cum_Rets!E154:E189)^(1/3)-1)</f>
        <v>0.21461062598466718</v>
      </c>
      <c r="F154" s="81" t="str">
        <f>IF(COUNT(Cum_Rets!F154:F189)&lt;36,"",PRODUCT(Cum_Rets!F154:F189)^(1/3)-1)</f>
        <v/>
      </c>
      <c r="G154" s="81" t="str">
        <f>IF(COUNT(Cum_Rets!G154:G189)&lt;36,"",PRODUCT(Cum_Rets!G154:G189)^(1/3)-1)</f>
        <v/>
      </c>
      <c r="H154" s="81" t="str">
        <f>IF(COUNT(Cum_Rets!H154:H189)&lt;36,"",PRODUCT(Cum_Rets!H154:H189)^(1/3)-1)</f>
        <v/>
      </c>
      <c r="I154" s="81" t="str">
        <f>IF(COUNT(Cum_Rets!I154:I189)&lt;36,"",PRODUCT(Cum_Rets!I154:I189)^(1/3)-1)</f>
        <v/>
      </c>
      <c r="J154" s="81" t="str">
        <f>IF(COUNT(Cum_Rets!J154:J189)&lt;36,"",PRODUCT(Cum_Rets!J154:J189)^(1/3)-1)</f>
        <v/>
      </c>
      <c r="K154" s="81" t="str">
        <f>IF(COUNT(Cum_Rets!K154:K189)&lt;36,"",PRODUCT(Cum_Rets!K154:K189)^(1/3)-1)</f>
        <v/>
      </c>
      <c r="L154" s="81">
        <f>IF(COUNT(Cum_Rets!L154:L189)&lt;36,"",PRODUCT(Cum_Rets!L154:L189)^(1/3)-1)</f>
        <v>0.17793523590139504</v>
      </c>
      <c r="M154" s="81" t="str">
        <f>IF(COUNT(Cum_Rets!M154:M189)&lt;36,"",PRODUCT(Cum_Rets!M154:M189)^(1/3)-1)</f>
        <v/>
      </c>
      <c r="N154" s="81">
        <f>IF(COUNT(Cum_Rets!N154:N189)&lt;36,"",PRODUCT(Cum_Rets!N154:N189)^(1/3)-1)</f>
        <v>0.11760143118881006</v>
      </c>
      <c r="O154" s="81" t="str">
        <f>IF(COUNT(Cum_Rets!O154:O189)&lt;36,"",PRODUCT(Cum_Rets!O154:O189)^(1/3)-1)</f>
        <v/>
      </c>
      <c r="P154" s="81" t="str">
        <f>IF(COUNT(Cum_Rets!P154:P189)&lt;36,"",PRODUCT(Cum_Rets!P154:P189)^(1/3)-1)</f>
        <v/>
      </c>
      <c r="Q154" s="81">
        <f>IF(COUNT(Cum_Rets!Q154:Q189)&lt;36,"",PRODUCT(Cum_Rets!Q154:Q189)^(1/3)-1)</f>
        <v>0.16652921485157535</v>
      </c>
      <c r="R154" s="81">
        <f>IF(COUNT(Cum_Rets!R154:R189)&lt;36,"",PRODUCT(Cum_Rets!R154:R189)^(1/3)-1)</f>
        <v>0.10638210840513973</v>
      </c>
      <c r="S154" s="81">
        <f>IF(COUNT(Cum_Rets!S154:S189)&lt;36,"",PRODUCT(Cum_Rets!S154:S189)^(1/3)-1)</f>
        <v>0.15641172295077221</v>
      </c>
      <c r="T154" s="88">
        <f t="shared" si="10"/>
        <v>0.20881698421218842</v>
      </c>
      <c r="U154" s="88">
        <f t="shared" si="11"/>
        <v>0.196751315805131</v>
      </c>
      <c r="V154" s="88">
        <f t="shared" si="12"/>
        <v>0.17223222537648519</v>
      </c>
      <c r="W154" s="88">
        <f t="shared" si="13"/>
        <v>0.12983337710450138</v>
      </c>
      <c r="X154" s="88">
        <f t="shared" si="14"/>
        <v>0.11199176979697489</v>
      </c>
    </row>
    <row r="155" spans="1:24" x14ac:dyDescent="0.25">
      <c r="A155" s="79">
        <v>42308</v>
      </c>
      <c r="B155" s="81" t="str">
        <f>IF(COUNT(Cum_Rets!B155:B190)&lt;36,"",PRODUCT(Cum_Rets!B155:B190)^(1/3)-1)</f>
        <v/>
      </c>
      <c r="C155" s="81">
        <f>IF(COUNT(Cum_Rets!C155:C190)&lt;36,"",PRODUCT(Cum_Rets!C155:C190)^(1/3)-1)</f>
        <v>0.18180620290048877</v>
      </c>
      <c r="D155" s="81" t="str">
        <f>IF(COUNT(Cum_Rets!D155:D190)&lt;36,"",PRODUCT(Cum_Rets!D155:D190)^(1/3)-1)</f>
        <v/>
      </c>
      <c r="E155" s="81">
        <f>IF(COUNT(Cum_Rets!E155:E190)&lt;36,"",PRODUCT(Cum_Rets!E155:E190)^(1/3)-1)</f>
        <v>0.21607837991485357</v>
      </c>
      <c r="F155" s="81" t="str">
        <f>IF(COUNT(Cum_Rets!F155:F190)&lt;36,"",PRODUCT(Cum_Rets!F155:F190)^(1/3)-1)</f>
        <v/>
      </c>
      <c r="G155" s="81" t="str">
        <f>IF(COUNT(Cum_Rets!G155:G190)&lt;36,"",PRODUCT(Cum_Rets!G155:G190)^(1/3)-1)</f>
        <v/>
      </c>
      <c r="H155" s="81" t="str">
        <f>IF(COUNT(Cum_Rets!H155:H190)&lt;36,"",PRODUCT(Cum_Rets!H155:H190)^(1/3)-1)</f>
        <v/>
      </c>
      <c r="I155" s="81" t="str">
        <f>IF(COUNT(Cum_Rets!I155:I190)&lt;36,"",PRODUCT(Cum_Rets!I155:I190)^(1/3)-1)</f>
        <v/>
      </c>
      <c r="J155" s="81" t="str">
        <f>IF(COUNT(Cum_Rets!J155:J190)&lt;36,"",PRODUCT(Cum_Rets!J155:J190)^(1/3)-1)</f>
        <v/>
      </c>
      <c r="K155" s="81" t="str">
        <f>IF(COUNT(Cum_Rets!K155:K190)&lt;36,"",PRODUCT(Cum_Rets!K155:K190)^(1/3)-1)</f>
        <v/>
      </c>
      <c r="L155" s="81">
        <f>IF(COUNT(Cum_Rets!L155:L190)&lt;36,"",PRODUCT(Cum_Rets!L155:L190)^(1/3)-1)</f>
        <v>0.17445158600768007</v>
      </c>
      <c r="M155" s="81" t="str">
        <f>IF(COUNT(Cum_Rets!M155:M190)&lt;36,"",PRODUCT(Cum_Rets!M155:M190)^(1/3)-1)</f>
        <v/>
      </c>
      <c r="N155" s="81">
        <f>IF(COUNT(Cum_Rets!N155:N190)&lt;36,"",PRODUCT(Cum_Rets!N155:N190)^(1/3)-1)</f>
        <v>0.11027514579056796</v>
      </c>
      <c r="O155" s="81" t="str">
        <f>IF(COUNT(Cum_Rets!O155:O190)&lt;36,"",PRODUCT(Cum_Rets!O155:O190)^(1/3)-1)</f>
        <v/>
      </c>
      <c r="P155" s="81" t="str">
        <f>IF(COUNT(Cum_Rets!P155:P190)&lt;36,"",PRODUCT(Cum_Rets!P155:P190)^(1/3)-1)</f>
        <v/>
      </c>
      <c r="Q155" s="81">
        <f>IF(COUNT(Cum_Rets!Q155:Q190)&lt;36,"",PRODUCT(Cum_Rets!Q155:Q190)^(1/3)-1)</f>
        <v>0.16424851035759858</v>
      </c>
      <c r="R155" s="81">
        <f>IF(COUNT(Cum_Rets!R155:R190)&lt;36,"",PRODUCT(Cum_Rets!R155:R190)^(1/3)-1)</f>
        <v>8.8990360215916775E-2</v>
      </c>
      <c r="S155" s="81">
        <f>IF(COUNT(Cum_Rets!S155:S190)&lt;36,"",PRODUCT(Cum_Rets!S155:S190)^(1/3)-1)</f>
        <v>0.153783882054638</v>
      </c>
      <c r="T155" s="88">
        <f t="shared" si="10"/>
        <v>0.19894229140767117</v>
      </c>
      <c r="U155" s="88">
        <f t="shared" si="11"/>
        <v>0.17996754867728659</v>
      </c>
      <c r="V155" s="88">
        <f t="shared" si="12"/>
        <v>0.16935004818263932</v>
      </c>
      <c r="W155" s="88">
        <f t="shared" si="13"/>
        <v>0.12376848693232562</v>
      </c>
      <c r="X155" s="88">
        <f t="shared" si="14"/>
        <v>9.9632753003242369E-2</v>
      </c>
    </row>
    <row r="156" spans="1:24" x14ac:dyDescent="0.25">
      <c r="A156" s="79">
        <v>42338</v>
      </c>
      <c r="B156" s="81" t="str">
        <f>IF(COUNT(Cum_Rets!B156:B191)&lt;36,"",PRODUCT(Cum_Rets!B156:B191)^(1/3)-1)</f>
        <v/>
      </c>
      <c r="C156" s="81">
        <f>IF(COUNT(Cum_Rets!C156:C191)&lt;36,"",PRODUCT(Cum_Rets!C156:C191)^(1/3)-1)</f>
        <v>0.18241187546591653</v>
      </c>
      <c r="D156" s="81" t="str">
        <f>IF(COUNT(Cum_Rets!D156:D191)&lt;36,"",PRODUCT(Cum_Rets!D156:D191)^(1/3)-1)</f>
        <v/>
      </c>
      <c r="E156" s="81">
        <f>IF(COUNT(Cum_Rets!E156:E191)&lt;36,"",PRODUCT(Cum_Rets!E156:E191)^(1/3)-1)</f>
        <v>0.22737139107090587</v>
      </c>
      <c r="F156" s="81" t="str">
        <f>IF(COUNT(Cum_Rets!F156:F191)&lt;36,"",PRODUCT(Cum_Rets!F156:F191)^(1/3)-1)</f>
        <v/>
      </c>
      <c r="G156" s="81" t="str">
        <f>IF(COUNT(Cum_Rets!G156:G191)&lt;36,"",PRODUCT(Cum_Rets!G156:G191)^(1/3)-1)</f>
        <v/>
      </c>
      <c r="H156" s="81" t="str">
        <f>IF(COUNT(Cum_Rets!H156:H191)&lt;36,"",PRODUCT(Cum_Rets!H156:H191)^(1/3)-1)</f>
        <v/>
      </c>
      <c r="I156" s="81" t="str">
        <f>IF(COUNT(Cum_Rets!I156:I191)&lt;36,"",PRODUCT(Cum_Rets!I156:I191)^(1/3)-1)</f>
        <v/>
      </c>
      <c r="J156" s="81" t="str">
        <f>IF(COUNT(Cum_Rets!J156:J191)&lt;36,"",PRODUCT(Cum_Rets!J156:J191)^(1/3)-1)</f>
        <v/>
      </c>
      <c r="K156" s="81" t="str">
        <f>IF(COUNT(Cum_Rets!K156:K191)&lt;36,"",PRODUCT(Cum_Rets!K156:K191)^(1/3)-1)</f>
        <v/>
      </c>
      <c r="L156" s="81">
        <f>IF(COUNT(Cum_Rets!L156:L191)&lt;36,"",PRODUCT(Cum_Rets!L156:L191)^(1/3)-1)</f>
        <v>0.1834201343693509</v>
      </c>
      <c r="M156" s="81" t="str">
        <f>IF(COUNT(Cum_Rets!M156:M191)&lt;36,"",PRODUCT(Cum_Rets!M156:M191)^(1/3)-1)</f>
        <v/>
      </c>
      <c r="N156" s="81">
        <f>IF(COUNT(Cum_Rets!N156:N191)&lt;36,"",PRODUCT(Cum_Rets!N156:N191)^(1/3)-1)</f>
        <v>0.11908104171581391</v>
      </c>
      <c r="O156" s="81" t="str">
        <f>IF(COUNT(Cum_Rets!O156:O191)&lt;36,"",PRODUCT(Cum_Rets!O156:O191)^(1/3)-1)</f>
        <v/>
      </c>
      <c r="P156" s="81" t="str">
        <f>IF(COUNT(Cum_Rets!P156:P191)&lt;36,"",PRODUCT(Cum_Rets!P156:P191)^(1/3)-1)</f>
        <v/>
      </c>
      <c r="Q156" s="81">
        <f>IF(COUNT(Cum_Rets!Q156:Q191)&lt;36,"",PRODUCT(Cum_Rets!Q156:Q191)^(1/3)-1)</f>
        <v>0.1769781922265774</v>
      </c>
      <c r="R156" s="81">
        <f>IF(COUNT(Cum_Rets!R156:R191)&lt;36,"",PRODUCT(Cum_Rets!R156:R191)^(1/3)-1)</f>
        <v>9.5104007737839336E-2</v>
      </c>
      <c r="S156" s="81">
        <f>IF(COUNT(Cum_Rets!S156:S191)&lt;36,"",PRODUCT(Cum_Rets!S156:S191)^(1/3)-1)</f>
        <v>0.16617704634009356</v>
      </c>
      <c r="T156" s="88">
        <f t="shared" si="10"/>
        <v>0.20539576272012838</v>
      </c>
      <c r="U156" s="88">
        <f t="shared" si="11"/>
        <v>0.1831680696434923</v>
      </c>
      <c r="V156" s="88">
        <f t="shared" si="12"/>
        <v>0.17969503384624697</v>
      </c>
      <c r="W156" s="88">
        <f t="shared" si="13"/>
        <v>0.13355532934350478</v>
      </c>
      <c r="X156" s="88">
        <f t="shared" si="14"/>
        <v>0.10709252472682662</v>
      </c>
    </row>
    <row r="157" spans="1:24" x14ac:dyDescent="0.25">
      <c r="A157" s="79">
        <v>42369</v>
      </c>
      <c r="B157" s="81" t="str">
        <f>IF(COUNT(Cum_Rets!B157:B192)&lt;36,"",PRODUCT(Cum_Rets!B157:B192)^(1/3)-1)</f>
        <v/>
      </c>
      <c r="C157" s="81">
        <f>IF(COUNT(Cum_Rets!C157:C192)&lt;36,"",PRODUCT(Cum_Rets!C157:C192)^(1/3)-1)</f>
        <v>0.1835011482972182</v>
      </c>
      <c r="D157" s="81" t="str">
        <f>IF(COUNT(Cum_Rets!D157:D192)&lt;36,"",PRODUCT(Cum_Rets!D157:D192)^(1/3)-1)</f>
        <v/>
      </c>
      <c r="E157" s="81">
        <f>IF(COUNT(Cum_Rets!E157:E192)&lt;36,"",PRODUCT(Cum_Rets!E157:E192)^(1/3)-1)</f>
        <v>0.21991304460631178</v>
      </c>
      <c r="F157" s="81" t="str">
        <f>IF(COUNT(Cum_Rets!F157:F192)&lt;36,"",PRODUCT(Cum_Rets!F157:F192)^(1/3)-1)</f>
        <v/>
      </c>
      <c r="G157" s="81" t="str">
        <f>IF(COUNT(Cum_Rets!G157:G192)&lt;36,"",PRODUCT(Cum_Rets!G157:G192)^(1/3)-1)</f>
        <v/>
      </c>
      <c r="H157" s="81" t="str">
        <f>IF(COUNT(Cum_Rets!H157:H192)&lt;36,"",PRODUCT(Cum_Rets!H157:H192)^(1/3)-1)</f>
        <v/>
      </c>
      <c r="I157" s="81" t="str">
        <f>IF(COUNT(Cum_Rets!I157:I192)&lt;36,"",PRODUCT(Cum_Rets!I157:I192)^(1/3)-1)</f>
        <v/>
      </c>
      <c r="J157" s="81" t="str">
        <f>IF(COUNT(Cum_Rets!J157:J192)&lt;36,"",PRODUCT(Cum_Rets!J157:J192)^(1/3)-1)</f>
        <v/>
      </c>
      <c r="K157" s="81" t="str">
        <f>IF(COUNT(Cum_Rets!K157:K192)&lt;36,"",PRODUCT(Cum_Rets!K157:K192)^(1/3)-1)</f>
        <v/>
      </c>
      <c r="L157" s="81">
        <f>IF(COUNT(Cum_Rets!L157:L192)&lt;36,"",PRODUCT(Cum_Rets!L157:L192)^(1/3)-1)</f>
        <v>0.16518030562959618</v>
      </c>
      <c r="M157" s="81" t="str">
        <f>IF(COUNT(Cum_Rets!M157:M192)&lt;36,"",PRODUCT(Cum_Rets!M157:M192)^(1/3)-1)</f>
        <v/>
      </c>
      <c r="N157" s="81">
        <f>IF(COUNT(Cum_Rets!N157:N192)&lt;36,"",PRODUCT(Cum_Rets!N157:N192)^(1/3)-1)</f>
        <v>9.6017659948874901E-2</v>
      </c>
      <c r="O157" s="81" t="str">
        <f>IF(COUNT(Cum_Rets!O157:O192)&lt;36,"",PRODUCT(Cum_Rets!O157:O192)^(1/3)-1)</f>
        <v/>
      </c>
      <c r="P157" s="81" t="str">
        <f>IF(COUNT(Cum_Rets!P157:P192)&lt;36,"",PRODUCT(Cum_Rets!P157:P192)^(1/3)-1)</f>
        <v/>
      </c>
      <c r="Q157" s="81">
        <f>IF(COUNT(Cum_Rets!Q157:Q192)&lt;36,"",PRODUCT(Cum_Rets!Q157:Q192)^(1/3)-1)</f>
        <v>0.16000403682432784</v>
      </c>
      <c r="R157" s="81">
        <f>IF(COUNT(Cum_Rets!R157:R192)&lt;36,"",PRODUCT(Cum_Rets!R157:R192)^(1/3)-1)</f>
        <v>7.5304086418984006E-2</v>
      </c>
      <c r="S157" s="81">
        <f>IF(COUNT(Cum_Rets!S157:S192)&lt;36,"",PRODUCT(Cum_Rets!S157:S192)^(1/3)-1)</f>
        <v>0.14104351015449823</v>
      </c>
      <c r="T157" s="88">
        <f t="shared" si="10"/>
        <v>0.20170709645176499</v>
      </c>
      <c r="U157" s="88">
        <f t="shared" si="11"/>
        <v>0.17892093763031269</v>
      </c>
      <c r="V157" s="88">
        <f t="shared" si="12"/>
        <v>0.16259217122696201</v>
      </c>
      <c r="W157" s="88">
        <f t="shared" si="13"/>
        <v>0.11201425416773814</v>
      </c>
      <c r="X157" s="88">
        <f t="shared" si="14"/>
        <v>8.5660873183929453E-2</v>
      </c>
    </row>
    <row r="158" spans="1:24" x14ac:dyDescent="0.25">
      <c r="A158" s="79">
        <v>42400</v>
      </c>
      <c r="B158" s="81" t="str">
        <f>IF(COUNT(Cum_Rets!B158:B193)&lt;36,"",PRODUCT(Cum_Rets!B158:B193)^(1/3)-1)</f>
        <v/>
      </c>
      <c r="C158" s="81">
        <f>IF(COUNT(Cum_Rets!C158:C193)&lt;36,"",PRODUCT(Cum_Rets!C158:C193)^(1/3)-1)</f>
        <v>0.16733397914624693</v>
      </c>
      <c r="D158" s="81" t="str">
        <f>IF(COUNT(Cum_Rets!D158:D193)&lt;36,"",PRODUCT(Cum_Rets!D158:D193)^(1/3)-1)</f>
        <v/>
      </c>
      <c r="E158" s="81">
        <f>IF(COUNT(Cum_Rets!E158:E193)&lt;36,"",PRODUCT(Cum_Rets!E158:E193)^(1/3)-1)</f>
        <v>0.20832117221917446</v>
      </c>
      <c r="F158" s="81" t="str">
        <f>IF(COUNT(Cum_Rets!F158:F193)&lt;36,"",PRODUCT(Cum_Rets!F158:F193)^(1/3)-1)</f>
        <v/>
      </c>
      <c r="G158" s="81" t="str">
        <f>IF(COUNT(Cum_Rets!G158:G193)&lt;36,"",PRODUCT(Cum_Rets!G158:G193)^(1/3)-1)</f>
        <v/>
      </c>
      <c r="H158" s="81" t="str">
        <f>IF(COUNT(Cum_Rets!H158:H193)&lt;36,"",PRODUCT(Cum_Rets!H158:H193)^(1/3)-1)</f>
        <v/>
      </c>
      <c r="I158" s="81" t="str">
        <f>IF(COUNT(Cum_Rets!I158:I193)&lt;36,"",PRODUCT(Cum_Rets!I158:I193)^(1/3)-1)</f>
        <v/>
      </c>
      <c r="J158" s="81" t="str">
        <f>IF(COUNT(Cum_Rets!J158:J193)&lt;36,"",PRODUCT(Cum_Rets!J158:J193)^(1/3)-1)</f>
        <v/>
      </c>
      <c r="K158" s="81" t="str">
        <f>IF(COUNT(Cum_Rets!K158:K193)&lt;36,"",PRODUCT(Cum_Rets!K158:K193)^(1/3)-1)</f>
        <v/>
      </c>
      <c r="L158" s="81">
        <f>IF(COUNT(Cum_Rets!L158:L193)&lt;36,"",PRODUCT(Cum_Rets!L158:L193)^(1/3)-1)</f>
        <v>0.15284667221695414</v>
      </c>
      <c r="M158" s="81" t="str">
        <f>IF(COUNT(Cum_Rets!M158:M193)&lt;36,"",PRODUCT(Cum_Rets!M158:M193)^(1/3)-1)</f>
        <v/>
      </c>
      <c r="N158" s="81">
        <f>IF(COUNT(Cum_Rets!N158:N193)&lt;36,"",PRODUCT(Cum_Rets!N158:N193)^(1/3)-1)</f>
        <v>7.2902051614858188E-2</v>
      </c>
      <c r="O158" s="81" t="str">
        <f>IF(COUNT(Cum_Rets!O158:O193)&lt;36,"",PRODUCT(Cum_Rets!O158:O193)^(1/3)-1)</f>
        <v/>
      </c>
      <c r="P158" s="81" t="str">
        <f>IF(COUNT(Cum_Rets!P158:P193)&lt;36,"",PRODUCT(Cum_Rets!P158:P193)^(1/3)-1)</f>
        <v/>
      </c>
      <c r="Q158" s="81">
        <f>IF(COUNT(Cum_Rets!Q158:Q193)&lt;36,"",PRODUCT(Cum_Rets!Q158:Q193)^(1/3)-1)</f>
        <v>0.13418560788677292</v>
      </c>
      <c r="R158" s="81">
        <f>IF(COUNT(Cum_Rets!R158:R193)&lt;36,"",PRODUCT(Cum_Rets!R158:R193)^(1/3)-1)</f>
        <v>5.6571121317318118E-2</v>
      </c>
      <c r="S158" s="81">
        <f>IF(COUNT(Cum_Rets!S158:S193)&lt;36,"",PRODUCT(Cum_Rets!S158:S193)^(1/3)-1)</f>
        <v>0.12279549075083751</v>
      </c>
      <c r="T158" s="88">
        <f t="shared" si="10"/>
        <v>0.18782757568271069</v>
      </c>
      <c r="U158" s="88">
        <f t="shared" si="11"/>
        <v>0.16371215241392373</v>
      </c>
      <c r="V158" s="88">
        <f t="shared" si="12"/>
        <v>0.14351614005186353</v>
      </c>
      <c r="W158" s="88">
        <f t="shared" si="13"/>
        <v>8.822294068283687E-2</v>
      </c>
      <c r="X158" s="88">
        <f t="shared" si="14"/>
        <v>6.4736586466088153E-2</v>
      </c>
    </row>
    <row r="159" spans="1:24" x14ac:dyDescent="0.25">
      <c r="A159" s="79">
        <v>42429</v>
      </c>
      <c r="B159" s="81" t="str">
        <f>IF(COUNT(Cum_Rets!B159:B194)&lt;36,"",PRODUCT(Cum_Rets!B159:B194)^(1/3)-1)</f>
        <v/>
      </c>
      <c r="C159" s="81">
        <f>IF(COUNT(Cum_Rets!C159:C194)&lt;36,"",PRODUCT(Cum_Rets!C159:C194)^(1/3)-1)</f>
        <v>0.14047043422369265</v>
      </c>
      <c r="D159" s="81" t="str">
        <f>IF(COUNT(Cum_Rets!D159:D194)&lt;36,"",PRODUCT(Cum_Rets!D159:D194)^(1/3)-1)</f>
        <v/>
      </c>
      <c r="E159" s="81">
        <f>IF(COUNT(Cum_Rets!E159:E194)&lt;36,"",PRODUCT(Cum_Rets!E159:E194)^(1/3)-1)</f>
        <v>0.17337476203462154</v>
      </c>
      <c r="F159" s="81" t="str">
        <f>IF(COUNT(Cum_Rets!F159:F194)&lt;36,"",PRODUCT(Cum_Rets!F159:F194)^(1/3)-1)</f>
        <v/>
      </c>
      <c r="G159" s="81" t="str">
        <f>IF(COUNT(Cum_Rets!G159:G194)&lt;36,"",PRODUCT(Cum_Rets!G159:G194)^(1/3)-1)</f>
        <v/>
      </c>
      <c r="H159" s="81" t="str">
        <f>IF(COUNT(Cum_Rets!H159:H194)&lt;36,"",PRODUCT(Cum_Rets!H159:H194)^(1/3)-1)</f>
        <v/>
      </c>
      <c r="I159" s="81" t="str">
        <f>IF(COUNT(Cum_Rets!I159:I194)&lt;36,"",PRODUCT(Cum_Rets!I159:I194)^(1/3)-1)</f>
        <v/>
      </c>
      <c r="J159" s="81" t="str">
        <f>IF(COUNT(Cum_Rets!J159:J194)&lt;36,"",PRODUCT(Cum_Rets!J159:J194)^(1/3)-1)</f>
        <v/>
      </c>
      <c r="K159" s="81" t="str">
        <f>IF(COUNT(Cum_Rets!K159:K194)&lt;36,"",PRODUCT(Cum_Rets!K159:K194)^(1/3)-1)</f>
        <v/>
      </c>
      <c r="L159" s="81">
        <f>IF(COUNT(Cum_Rets!L159:L194)&lt;36,"",PRODUCT(Cum_Rets!L159:L194)^(1/3)-1)</f>
        <v>0.12186460089536655</v>
      </c>
      <c r="M159" s="81" t="str">
        <f>IF(COUNT(Cum_Rets!M159:M194)&lt;36,"",PRODUCT(Cum_Rets!M159:M194)^(1/3)-1)</f>
        <v/>
      </c>
      <c r="N159" s="81">
        <f>IF(COUNT(Cum_Rets!N159:N194)&lt;36,"",PRODUCT(Cum_Rets!N159:N194)^(1/3)-1)</f>
        <v>5.9705510391627747E-2</v>
      </c>
      <c r="O159" s="81" t="str">
        <f>IF(COUNT(Cum_Rets!O159:O194)&lt;36,"",PRODUCT(Cum_Rets!O159:O194)^(1/3)-1)</f>
        <v/>
      </c>
      <c r="P159" s="81" t="str">
        <f>IF(COUNT(Cum_Rets!P159:P194)&lt;36,"",PRODUCT(Cum_Rets!P159:P194)^(1/3)-1)</f>
        <v/>
      </c>
      <c r="Q159" s="81">
        <f>IF(COUNT(Cum_Rets!Q159:Q194)&lt;36,"",PRODUCT(Cum_Rets!Q159:Q194)^(1/3)-1)</f>
        <v>0.11729508055809035</v>
      </c>
      <c r="R159" s="81">
        <f>IF(COUNT(Cum_Rets!R159:R194)&lt;36,"",PRODUCT(Cum_Rets!R159:R194)^(1/3)-1)</f>
        <v>5.2528973283497482E-2</v>
      </c>
      <c r="S159" s="81">
        <f>IF(COUNT(Cum_Rets!S159:S194)&lt;36,"",PRODUCT(Cum_Rets!S159:S194)^(1/3)-1)</f>
        <v>9.9800077823510414E-2</v>
      </c>
      <c r="T159" s="88">
        <f t="shared" si="10"/>
        <v>0.1569225981291571</v>
      </c>
      <c r="U159" s="88">
        <f t="shared" si="11"/>
        <v>0.13581897589161113</v>
      </c>
      <c r="V159" s="88">
        <f t="shared" si="12"/>
        <v>0.11957984072672845</v>
      </c>
      <c r="W159" s="88">
        <f t="shared" si="13"/>
        <v>7.4102902933243397E-2</v>
      </c>
      <c r="X159" s="88">
        <f t="shared" si="14"/>
        <v>5.6117241837562615E-2</v>
      </c>
    </row>
    <row r="160" spans="1:24" x14ac:dyDescent="0.25">
      <c r="A160" s="79">
        <v>42460</v>
      </c>
      <c r="B160" s="81" t="str">
        <f>IF(COUNT(Cum_Rets!B160:B195)&lt;36,"",PRODUCT(Cum_Rets!B160:B195)^(1/3)-1)</f>
        <v/>
      </c>
      <c r="C160" s="81">
        <f>IF(COUNT(Cum_Rets!C160:C195)&lt;36,"",PRODUCT(Cum_Rets!C160:C195)^(1/3)-1)</f>
        <v>0.1428233257406899</v>
      </c>
      <c r="D160" s="81" t="str">
        <f>IF(COUNT(Cum_Rets!D160:D195)&lt;36,"",PRODUCT(Cum_Rets!D160:D195)^(1/3)-1)</f>
        <v/>
      </c>
      <c r="E160" s="81">
        <f>IF(COUNT(Cum_Rets!E160:E195)&lt;36,"",PRODUCT(Cum_Rets!E160:E195)^(1/3)-1)</f>
        <v>0.17079465114895354</v>
      </c>
      <c r="F160" s="81" t="str">
        <f>IF(COUNT(Cum_Rets!F160:F195)&lt;36,"",PRODUCT(Cum_Rets!F160:F195)^(1/3)-1)</f>
        <v/>
      </c>
      <c r="G160" s="81" t="str">
        <f>IF(COUNT(Cum_Rets!G160:G195)&lt;36,"",PRODUCT(Cum_Rets!G160:G195)^(1/3)-1)</f>
        <v/>
      </c>
      <c r="H160" s="81" t="str">
        <f>IF(COUNT(Cum_Rets!H160:H195)&lt;36,"",PRODUCT(Cum_Rets!H160:H195)^(1/3)-1)</f>
        <v/>
      </c>
      <c r="I160" s="81" t="str">
        <f>IF(COUNT(Cum_Rets!I160:I195)&lt;36,"",PRODUCT(Cum_Rets!I160:I195)^(1/3)-1)</f>
        <v/>
      </c>
      <c r="J160" s="81" t="str">
        <f>IF(COUNT(Cum_Rets!J160:J195)&lt;36,"",PRODUCT(Cum_Rets!J160:J195)^(1/3)-1)</f>
        <v/>
      </c>
      <c r="K160" s="81" t="str">
        <f>IF(COUNT(Cum_Rets!K160:K195)&lt;36,"",PRODUCT(Cum_Rets!K160:K195)^(1/3)-1)</f>
        <v/>
      </c>
      <c r="L160" s="81">
        <f>IF(COUNT(Cum_Rets!L160:L195)&lt;36,"",PRODUCT(Cum_Rets!L160:L195)^(1/3)-1)</f>
        <v>0.12962461827811844</v>
      </c>
      <c r="M160" s="81" t="str">
        <f>IF(COUNT(Cum_Rets!M160:M195)&lt;36,"",PRODUCT(Cum_Rets!M160:M195)^(1/3)-1)</f>
        <v/>
      </c>
      <c r="N160" s="81">
        <f>IF(COUNT(Cum_Rets!N160:N195)&lt;36,"",PRODUCT(Cum_Rets!N160:N195)^(1/3)-1)</f>
        <v>6.9593163773200795E-2</v>
      </c>
      <c r="O160" s="81" t="str">
        <f>IF(COUNT(Cum_Rets!O160:O195)&lt;36,"",PRODUCT(Cum_Rets!O160:O195)^(1/3)-1)</f>
        <v/>
      </c>
      <c r="P160" s="81" t="str">
        <f>IF(COUNT(Cum_Rets!P160:P195)&lt;36,"",PRODUCT(Cum_Rets!P160:P195)^(1/3)-1)</f>
        <v/>
      </c>
      <c r="Q160" s="81">
        <f>IF(COUNT(Cum_Rets!Q160:Q195)&lt;36,"",PRODUCT(Cum_Rets!Q160:Q195)^(1/3)-1)</f>
        <v>0.1179856602455609</v>
      </c>
      <c r="R160" s="81">
        <f>IF(COUNT(Cum_Rets!R160:R195)&lt;36,"",PRODUCT(Cum_Rets!R160:R195)^(1/3)-1)</f>
        <v>8.6036033167151915E-2</v>
      </c>
      <c r="S160" s="81">
        <f>IF(COUNT(Cum_Rets!S160:S195)&lt;36,"",PRODUCT(Cum_Rets!S160:S195)^(1/3)-1)</f>
        <v>0.10900957629646135</v>
      </c>
      <c r="T160" s="88">
        <f t="shared" si="10"/>
        <v>0.15680898844482172</v>
      </c>
      <c r="U160" s="88">
        <f t="shared" si="11"/>
        <v>0.13952364887504703</v>
      </c>
      <c r="V160" s="88">
        <f t="shared" si="12"/>
        <v>0.12380513926183967</v>
      </c>
      <c r="W160" s="88">
        <f t="shared" si="13"/>
        <v>9.4023439936754161E-2</v>
      </c>
      <c r="X160" s="88">
        <f t="shared" si="14"/>
        <v>7.7814598470176355E-2</v>
      </c>
    </row>
    <row r="161" spans="1:24" x14ac:dyDescent="0.25">
      <c r="A161" s="79">
        <v>42490</v>
      </c>
      <c r="B161" s="81" t="str">
        <f>IF(COUNT(Cum_Rets!B161:B196)&lt;36,"",PRODUCT(Cum_Rets!B161:B196)^(1/3)-1)</f>
        <v/>
      </c>
      <c r="C161" s="81">
        <f>IF(COUNT(Cum_Rets!C161:C196)&lt;36,"",PRODUCT(Cum_Rets!C161:C196)^(1/3)-1)</f>
        <v>0.15302433037499985</v>
      </c>
      <c r="D161" s="81" t="str">
        <f>IF(COUNT(Cum_Rets!D161:D196)&lt;36,"",PRODUCT(Cum_Rets!D161:D196)^(1/3)-1)</f>
        <v/>
      </c>
      <c r="E161" s="81">
        <f>IF(COUNT(Cum_Rets!E161:E196)&lt;36,"",PRODUCT(Cum_Rets!E161:E196)^(1/3)-1)</f>
        <v>0.16926999285638411</v>
      </c>
      <c r="F161" s="81" t="str">
        <f>IF(COUNT(Cum_Rets!F161:F196)&lt;36,"",PRODUCT(Cum_Rets!F161:F196)^(1/3)-1)</f>
        <v/>
      </c>
      <c r="G161" s="81" t="str">
        <f>IF(COUNT(Cum_Rets!G161:G196)&lt;36,"",PRODUCT(Cum_Rets!G161:G196)^(1/3)-1)</f>
        <v/>
      </c>
      <c r="H161" s="81" t="str">
        <f>IF(COUNT(Cum_Rets!H161:H196)&lt;36,"",PRODUCT(Cum_Rets!H161:H196)^(1/3)-1)</f>
        <v/>
      </c>
      <c r="I161" s="81" t="str">
        <f>IF(COUNT(Cum_Rets!I161:I196)&lt;36,"",PRODUCT(Cum_Rets!I161:I196)^(1/3)-1)</f>
        <v/>
      </c>
      <c r="J161" s="81" t="str">
        <f>IF(COUNT(Cum_Rets!J161:J196)&lt;36,"",PRODUCT(Cum_Rets!J161:J196)^(1/3)-1)</f>
        <v/>
      </c>
      <c r="K161" s="81" t="str">
        <f>IF(COUNT(Cum_Rets!K161:K196)&lt;36,"",PRODUCT(Cum_Rets!K161:K196)^(1/3)-1)</f>
        <v/>
      </c>
      <c r="L161" s="81">
        <f>IF(COUNT(Cum_Rets!L161:L196)&lt;36,"",PRODUCT(Cum_Rets!L161:L196)^(1/3)-1)</f>
        <v>0.15241665810906069</v>
      </c>
      <c r="M161" s="81" t="str">
        <f>IF(COUNT(Cum_Rets!M161:M196)&lt;36,"",PRODUCT(Cum_Rets!M161:M196)^(1/3)-1)</f>
        <v/>
      </c>
      <c r="N161" s="81">
        <f>IF(COUNT(Cum_Rets!N161:N196)&lt;36,"",PRODUCT(Cum_Rets!N161:N196)^(1/3)-1)</f>
        <v>8.4155890099002706E-2</v>
      </c>
      <c r="O161" s="81" t="str">
        <f>IF(COUNT(Cum_Rets!O161:O196)&lt;36,"",PRODUCT(Cum_Rets!O161:O196)^(1/3)-1)</f>
        <v/>
      </c>
      <c r="P161" s="81" t="str">
        <f>IF(COUNT(Cum_Rets!P161:P196)&lt;36,"",PRODUCT(Cum_Rets!P161:P196)^(1/3)-1)</f>
        <v/>
      </c>
      <c r="Q161" s="81">
        <f>IF(COUNT(Cum_Rets!Q161:Q196)&lt;36,"",PRODUCT(Cum_Rets!Q161:Q196)^(1/3)-1)</f>
        <v>0.14269835259915831</v>
      </c>
      <c r="R161" s="81">
        <f>IF(COUNT(Cum_Rets!R161:R196)&lt;36,"",PRODUCT(Cum_Rets!R161:R196)^(1/3)-1)</f>
        <v>0.10780823583804744</v>
      </c>
      <c r="S161" s="81">
        <f>IF(COUNT(Cum_Rets!S161:S196)&lt;36,"",PRODUCT(Cum_Rets!S161:S196)^(1/3)-1)</f>
        <v>0.12784631109807787</v>
      </c>
      <c r="T161" s="88">
        <f t="shared" si="10"/>
        <v>0.16114716161569198</v>
      </c>
      <c r="U161" s="88">
        <f t="shared" si="11"/>
        <v>0.15287241230851506</v>
      </c>
      <c r="V161" s="88">
        <f t="shared" si="12"/>
        <v>0.1475575053541095</v>
      </c>
      <c r="W161" s="88">
        <f t="shared" si="13"/>
        <v>0.11653076502832516</v>
      </c>
      <c r="X161" s="88">
        <f t="shared" si="14"/>
        <v>9.5982062968525073E-2</v>
      </c>
    </row>
    <row r="162" spans="1:24" x14ac:dyDescent="0.25">
      <c r="A162" s="79">
        <v>42521</v>
      </c>
      <c r="B162" s="81" t="str">
        <f>IF(COUNT(Cum_Rets!B162:B197)&lt;36,"",PRODUCT(Cum_Rets!B162:B197)^(1/3)-1)</f>
        <v/>
      </c>
      <c r="C162" s="81">
        <f>IF(COUNT(Cum_Rets!C162:C197)&lt;36,"",PRODUCT(Cum_Rets!C162:C197)^(1/3)-1)</f>
        <v>0.1717418386348033</v>
      </c>
      <c r="D162" s="81">
        <f>IF(COUNT(Cum_Rets!D162:D197)&lt;36,"",PRODUCT(Cum_Rets!D162:D197)^(1/3)-1)</f>
        <v>2.9660343679051682E-2</v>
      </c>
      <c r="E162" s="81">
        <f>IF(COUNT(Cum_Rets!E162:E197)&lt;36,"",PRODUCT(Cum_Rets!E162:E197)^(1/3)-1)</f>
        <v>0.16520376034321771</v>
      </c>
      <c r="F162" s="81" t="str">
        <f>IF(COUNT(Cum_Rets!F162:F197)&lt;36,"",PRODUCT(Cum_Rets!F162:F197)^(1/3)-1)</f>
        <v/>
      </c>
      <c r="G162" s="81" t="str">
        <f>IF(COUNT(Cum_Rets!G162:G197)&lt;36,"",PRODUCT(Cum_Rets!G162:G197)^(1/3)-1)</f>
        <v/>
      </c>
      <c r="H162" s="81" t="str">
        <f>IF(COUNT(Cum_Rets!H162:H197)&lt;36,"",PRODUCT(Cum_Rets!H162:H197)^(1/3)-1)</f>
        <v/>
      </c>
      <c r="I162" s="81" t="str">
        <f>IF(COUNT(Cum_Rets!I162:I197)&lt;36,"",PRODUCT(Cum_Rets!I162:I197)^(1/3)-1)</f>
        <v/>
      </c>
      <c r="J162" s="81" t="str">
        <f>IF(COUNT(Cum_Rets!J162:J197)&lt;36,"",PRODUCT(Cum_Rets!J162:J197)^(1/3)-1)</f>
        <v/>
      </c>
      <c r="K162" s="81" t="str">
        <f>IF(COUNT(Cum_Rets!K162:K197)&lt;36,"",PRODUCT(Cum_Rets!K162:K197)^(1/3)-1)</f>
        <v/>
      </c>
      <c r="L162" s="81">
        <f>IF(COUNT(Cum_Rets!L162:L197)&lt;36,"",PRODUCT(Cum_Rets!L162:L197)^(1/3)-1)</f>
        <v>0.16355650169889802</v>
      </c>
      <c r="M162" s="81" t="str">
        <f>IF(COUNT(Cum_Rets!M162:M197)&lt;36,"",PRODUCT(Cum_Rets!M162:M197)^(1/3)-1)</f>
        <v/>
      </c>
      <c r="N162" s="81">
        <f>IF(COUNT(Cum_Rets!N162:N197)&lt;36,"",PRODUCT(Cum_Rets!N162:N197)^(1/3)-1)</f>
        <v>9.4886948915575697E-2</v>
      </c>
      <c r="O162" s="81" t="str">
        <f>IF(COUNT(Cum_Rets!O162:O197)&lt;36,"",PRODUCT(Cum_Rets!O162:O197)^(1/3)-1)</f>
        <v/>
      </c>
      <c r="P162" s="81" t="str">
        <f>IF(COUNT(Cum_Rets!P162:P197)&lt;36,"",PRODUCT(Cum_Rets!P162:P197)^(1/3)-1)</f>
        <v/>
      </c>
      <c r="Q162" s="81">
        <f>IF(COUNT(Cum_Rets!Q162:Q197)&lt;36,"",PRODUCT(Cum_Rets!Q162:Q197)^(1/3)-1)</f>
        <v>0.14725716214993634</v>
      </c>
      <c r="R162" s="81">
        <f>IF(COUNT(Cum_Rets!R162:R197)&lt;36,"",PRODUCT(Cum_Rets!R162:R197)^(1/3)-1)</f>
        <v>0.14089625246826665</v>
      </c>
      <c r="S162" s="81">
        <f>IF(COUNT(Cum_Rets!S162:S197)&lt;36,"",PRODUCT(Cum_Rets!S162:S197)^(1/3)-1)</f>
        <v>0.14377855768757875</v>
      </c>
      <c r="T162" s="88">
        <f t="shared" si="10"/>
        <v>0.16781899165985195</v>
      </c>
      <c r="U162" s="88">
        <f t="shared" si="11"/>
        <v>0.16438013102105786</v>
      </c>
      <c r="V162" s="88">
        <f t="shared" si="12"/>
        <v>0.14725716214993634</v>
      </c>
      <c r="W162" s="88">
        <f t="shared" si="13"/>
        <v>0.11789160069192117</v>
      </c>
      <c r="X162" s="88">
        <f t="shared" si="14"/>
        <v>6.8796306820966102E-2</v>
      </c>
    </row>
    <row r="163" spans="1:24" x14ac:dyDescent="0.25">
      <c r="A163" s="79">
        <v>42551</v>
      </c>
      <c r="B163" s="81" t="str">
        <f>IF(COUNT(Cum_Rets!B163:B198)&lt;36,"",PRODUCT(Cum_Rets!B163:B198)^(1/3)-1)</f>
        <v/>
      </c>
      <c r="C163" s="81">
        <f>IF(COUNT(Cum_Rets!C163:C198)&lt;36,"",PRODUCT(Cum_Rets!C163:C198)^(1/3)-1)</f>
        <v>0.13715740111436481</v>
      </c>
      <c r="D163" s="81">
        <f>IF(COUNT(Cum_Rets!D163:D198)&lt;36,"",PRODUCT(Cum_Rets!D163:D198)^(1/3)-1)</f>
        <v>1.8614014210007968E-2</v>
      </c>
      <c r="E163" s="81">
        <f>IF(COUNT(Cum_Rets!E163:E198)&lt;36,"",PRODUCT(Cum_Rets!E163:E198)^(1/3)-1)</f>
        <v>0.16197099929772962</v>
      </c>
      <c r="F163" s="81" t="str">
        <f>IF(COUNT(Cum_Rets!F163:F198)&lt;36,"",PRODUCT(Cum_Rets!F163:F198)^(1/3)-1)</f>
        <v/>
      </c>
      <c r="G163" s="81" t="str">
        <f>IF(COUNT(Cum_Rets!G163:G198)&lt;36,"",PRODUCT(Cum_Rets!G163:G198)^(1/3)-1)</f>
        <v/>
      </c>
      <c r="H163" s="81" t="str">
        <f>IF(COUNT(Cum_Rets!H163:H198)&lt;36,"",PRODUCT(Cum_Rets!H163:H198)^(1/3)-1)</f>
        <v/>
      </c>
      <c r="I163" s="81" t="str">
        <f>IF(COUNT(Cum_Rets!I163:I198)&lt;36,"",PRODUCT(Cum_Rets!I163:I198)^(1/3)-1)</f>
        <v/>
      </c>
      <c r="J163" s="81" t="str">
        <f>IF(COUNT(Cum_Rets!J163:J198)&lt;36,"",PRODUCT(Cum_Rets!J163:J198)^(1/3)-1)</f>
        <v/>
      </c>
      <c r="K163" s="81" t="str">
        <f>IF(COUNT(Cum_Rets!K163:K198)&lt;36,"",PRODUCT(Cum_Rets!K163:K198)^(1/3)-1)</f>
        <v/>
      </c>
      <c r="L163" s="81">
        <f>IF(COUNT(Cum_Rets!L163:L198)&lt;36,"",PRODUCT(Cum_Rets!L163:L198)^(1/3)-1)</f>
        <v>0.13387400397260141</v>
      </c>
      <c r="M163" s="81" t="str">
        <f>IF(COUNT(Cum_Rets!M163:M198)&lt;36,"",PRODUCT(Cum_Rets!M163:M198)^(1/3)-1)</f>
        <v/>
      </c>
      <c r="N163" s="81">
        <f>IF(COUNT(Cum_Rets!N163:N198)&lt;36,"",PRODUCT(Cum_Rets!N163:N198)^(1/3)-1)</f>
        <v>8.0659420624542788E-2</v>
      </c>
      <c r="O163" s="81" t="str">
        <f>IF(COUNT(Cum_Rets!O163:O198)&lt;36,"",PRODUCT(Cum_Rets!O163:O198)^(1/3)-1)</f>
        <v/>
      </c>
      <c r="P163" s="81" t="str">
        <f>IF(COUNT(Cum_Rets!P163:P198)&lt;36,"",PRODUCT(Cum_Rets!P163:P198)^(1/3)-1)</f>
        <v/>
      </c>
      <c r="Q163" s="81">
        <f>IF(COUNT(Cum_Rets!Q163:Q198)&lt;36,"",PRODUCT(Cum_Rets!Q163:Q198)^(1/3)-1)</f>
        <v>0.13475231068988358</v>
      </c>
      <c r="R163" s="81">
        <f>IF(COUNT(Cum_Rets!R163:R198)&lt;36,"",PRODUCT(Cum_Rets!R163:R198)^(1/3)-1)</f>
        <v>0.11051607426135801</v>
      </c>
      <c r="S163" s="81">
        <f>IF(COUNT(Cum_Rets!S163:S198)&lt;36,"",PRODUCT(Cum_Rets!S163:S198)^(1/3)-1)</f>
        <v>0.11982831577045383</v>
      </c>
      <c r="T163" s="88">
        <f t="shared" si="10"/>
        <v>0.14708284038771074</v>
      </c>
      <c r="U163" s="88">
        <f t="shared" si="11"/>
        <v>0.13595485590212419</v>
      </c>
      <c r="V163" s="88">
        <f t="shared" si="12"/>
        <v>0.13387400397260141</v>
      </c>
      <c r="W163" s="88">
        <f t="shared" si="13"/>
        <v>9.5587747442950399E-2</v>
      </c>
      <c r="X163" s="88">
        <f t="shared" si="14"/>
        <v>5.5841258058728867E-2</v>
      </c>
    </row>
    <row r="164" spans="1:24" x14ac:dyDescent="0.25">
      <c r="A164" s="79">
        <v>42582</v>
      </c>
      <c r="B164" s="81" t="str">
        <f>IF(COUNT(Cum_Rets!B164:B199)&lt;36,"",PRODUCT(Cum_Rets!B164:B199)^(1/3)-1)</f>
        <v/>
      </c>
      <c r="C164" s="81">
        <f>IF(COUNT(Cum_Rets!C164:C199)&lt;36,"",PRODUCT(Cum_Rets!C164:C199)^(1/3)-1)</f>
        <v>0.14293100823325622</v>
      </c>
      <c r="D164" s="81">
        <f>IF(COUNT(Cum_Rets!D164:D199)&lt;36,"",PRODUCT(Cum_Rets!D164:D199)^(1/3)-1)</f>
        <v>3.3182618307547873E-2</v>
      </c>
      <c r="E164" s="81">
        <f>IF(COUNT(Cum_Rets!E164:E199)&lt;36,"",PRODUCT(Cum_Rets!E164:E199)^(1/3)-1)</f>
        <v>0.15280745016063269</v>
      </c>
      <c r="F164" s="81" t="str">
        <f>IF(COUNT(Cum_Rets!F164:F199)&lt;36,"",PRODUCT(Cum_Rets!F164:F199)^(1/3)-1)</f>
        <v/>
      </c>
      <c r="G164" s="81" t="str">
        <f>IF(COUNT(Cum_Rets!G164:G199)&lt;36,"",PRODUCT(Cum_Rets!G164:G199)^(1/3)-1)</f>
        <v/>
      </c>
      <c r="H164" s="81" t="str">
        <f>IF(COUNT(Cum_Rets!H164:H199)&lt;36,"",PRODUCT(Cum_Rets!H164:H199)^(1/3)-1)</f>
        <v/>
      </c>
      <c r="I164" s="81" t="str">
        <f>IF(COUNT(Cum_Rets!I164:I199)&lt;36,"",PRODUCT(Cum_Rets!I164:I199)^(1/3)-1)</f>
        <v/>
      </c>
      <c r="J164" s="81" t="str">
        <f>IF(COUNT(Cum_Rets!J164:J199)&lt;36,"",PRODUCT(Cum_Rets!J164:J199)^(1/3)-1)</f>
        <v/>
      </c>
      <c r="K164" s="81" t="str">
        <f>IF(COUNT(Cum_Rets!K164:K199)&lt;36,"",PRODUCT(Cum_Rets!K164:K199)^(1/3)-1)</f>
        <v/>
      </c>
      <c r="L164" s="81">
        <f>IF(COUNT(Cum_Rets!L164:L199)&lt;36,"",PRODUCT(Cum_Rets!L164:L199)^(1/3)-1)</f>
        <v>0.14725218718753164</v>
      </c>
      <c r="M164" s="81" t="str">
        <f>IF(COUNT(Cum_Rets!M164:M199)&lt;36,"",PRODUCT(Cum_Rets!M164:M199)^(1/3)-1)</f>
        <v/>
      </c>
      <c r="N164" s="81">
        <f>IF(COUNT(Cum_Rets!N164:N199)&lt;36,"",PRODUCT(Cum_Rets!N164:N199)^(1/3)-1)</f>
        <v>8.5552605527120296E-2</v>
      </c>
      <c r="O164" s="81" t="str">
        <f>IF(COUNT(Cum_Rets!O164:O199)&lt;36,"",PRODUCT(Cum_Rets!O164:O199)^(1/3)-1)</f>
        <v/>
      </c>
      <c r="P164" s="81" t="str">
        <f>IF(COUNT(Cum_Rets!P164:P199)&lt;36,"",PRODUCT(Cum_Rets!P164:P199)^(1/3)-1)</f>
        <v/>
      </c>
      <c r="Q164" s="81">
        <f>IF(COUNT(Cum_Rets!Q164:Q199)&lt;36,"",PRODUCT(Cum_Rets!Q164:Q199)^(1/3)-1)</f>
        <v>0.14132315529335004</v>
      </c>
      <c r="R164" s="81">
        <f>IF(COUNT(Cum_Rets!R164:R199)&lt;36,"",PRODUCT(Cum_Rets!R164:R199)^(1/3)-1)</f>
        <v>0.13381509580634265</v>
      </c>
      <c r="S164" s="81">
        <f>IF(COUNT(Cum_Rets!S164:S199)&lt;36,"",PRODUCT(Cum_Rets!S164:S199)^(1/3)-1)</f>
        <v>0.13032579415525181</v>
      </c>
      <c r="T164" s="88">
        <f t="shared" si="10"/>
        <v>0.14947429237677207</v>
      </c>
      <c r="U164" s="88">
        <f t="shared" si="11"/>
        <v>0.14509159771039393</v>
      </c>
      <c r="V164" s="88">
        <f t="shared" si="12"/>
        <v>0.14132315529335004</v>
      </c>
      <c r="W164" s="88">
        <f t="shared" si="13"/>
        <v>0.10968385066673147</v>
      </c>
      <c r="X164" s="88">
        <f t="shared" si="14"/>
        <v>6.4604610639291321E-2</v>
      </c>
    </row>
    <row r="165" spans="1:24" x14ac:dyDescent="0.25">
      <c r="A165" s="79">
        <v>42613</v>
      </c>
      <c r="B165" s="81" t="str">
        <f>IF(COUNT(Cum_Rets!B165:B200)&lt;36,"",PRODUCT(Cum_Rets!B165:B200)^(1/3)-1)</f>
        <v/>
      </c>
      <c r="C165" s="81">
        <f>IF(COUNT(Cum_Rets!C165:C200)&lt;36,"",PRODUCT(Cum_Rets!C165:C200)^(1/3)-1)</f>
        <v>0.13515130102809114</v>
      </c>
      <c r="D165" s="81">
        <f>IF(COUNT(Cum_Rets!D165:D200)&lt;36,"",PRODUCT(Cum_Rets!D165:D200)^(1/3)-1)</f>
        <v>2.7993458062927745E-2</v>
      </c>
      <c r="E165" s="81">
        <f>IF(COUNT(Cum_Rets!E165:E200)&lt;36,"",PRODUCT(Cum_Rets!E165:E200)^(1/3)-1)</f>
        <v>0.14290915547710403</v>
      </c>
      <c r="F165" s="81" t="str">
        <f>IF(COUNT(Cum_Rets!F165:F200)&lt;36,"",PRODUCT(Cum_Rets!F165:F200)^(1/3)-1)</f>
        <v/>
      </c>
      <c r="G165" s="81" t="str">
        <f>IF(COUNT(Cum_Rets!G165:G200)&lt;36,"",PRODUCT(Cum_Rets!G165:G200)^(1/3)-1)</f>
        <v/>
      </c>
      <c r="H165" s="81" t="str">
        <f>IF(COUNT(Cum_Rets!H165:H200)&lt;36,"",PRODUCT(Cum_Rets!H165:H200)^(1/3)-1)</f>
        <v/>
      </c>
      <c r="I165" s="81" t="str">
        <f>IF(COUNT(Cum_Rets!I165:I200)&lt;36,"",PRODUCT(Cum_Rets!I165:I200)^(1/3)-1)</f>
        <v/>
      </c>
      <c r="J165" s="81" t="str">
        <f>IF(COUNT(Cum_Rets!J165:J200)&lt;36,"",PRODUCT(Cum_Rets!J165:J200)^(1/3)-1)</f>
        <v/>
      </c>
      <c r="K165" s="81" t="str">
        <f>IF(COUNT(Cum_Rets!K165:K200)&lt;36,"",PRODUCT(Cum_Rets!K165:K200)^(1/3)-1)</f>
        <v/>
      </c>
      <c r="L165" s="81">
        <f>IF(COUNT(Cum_Rets!L165:L200)&lt;36,"",PRODUCT(Cum_Rets!L165:L200)^(1/3)-1)</f>
        <v>0.1291162140333173</v>
      </c>
      <c r="M165" s="81" t="str">
        <f>IF(COUNT(Cum_Rets!M165:M200)&lt;36,"",PRODUCT(Cum_Rets!M165:M200)^(1/3)-1)</f>
        <v/>
      </c>
      <c r="N165" s="81">
        <f>IF(COUNT(Cum_Rets!N165:N200)&lt;36,"",PRODUCT(Cum_Rets!N165:N200)^(1/3)-1)</f>
        <v>8.0315605010563784E-2</v>
      </c>
      <c r="O165" s="81" t="str">
        <f>IF(COUNT(Cum_Rets!O165:O200)&lt;36,"",PRODUCT(Cum_Rets!O165:O200)^(1/3)-1)</f>
        <v/>
      </c>
      <c r="P165" s="81" t="str">
        <f>IF(COUNT(Cum_Rets!P165:P200)&lt;36,"",PRODUCT(Cum_Rets!P165:P200)^(1/3)-1)</f>
        <v/>
      </c>
      <c r="Q165" s="81">
        <f>IF(COUNT(Cum_Rets!Q165:Q200)&lt;36,"",PRODUCT(Cum_Rets!Q165:Q200)^(1/3)-1)</f>
        <v>0.13065834661137421</v>
      </c>
      <c r="R165" s="81">
        <f>IF(COUNT(Cum_Rets!R165:R200)&lt;36,"",PRODUCT(Cum_Rets!R165:R200)^(1/3)-1)</f>
        <v>0.13399921177908225</v>
      </c>
      <c r="S165" s="81">
        <f>IF(COUNT(Cum_Rets!S165:S200)&lt;36,"",PRODUCT(Cum_Rets!S165:S200)^(1/3)-1)</f>
        <v>0.11849021515826874</v>
      </c>
      <c r="T165" s="88">
        <f t="shared" si="10"/>
        <v>0.1382544428076963</v>
      </c>
      <c r="U165" s="88">
        <f t="shared" si="11"/>
        <v>0.1345752564035867</v>
      </c>
      <c r="V165" s="88">
        <f t="shared" si="12"/>
        <v>0.13065834661137421</v>
      </c>
      <c r="W165" s="88">
        <f t="shared" si="13"/>
        <v>0.10471590952194054</v>
      </c>
      <c r="X165" s="88">
        <f t="shared" si="14"/>
        <v>5.9386746231509371E-2</v>
      </c>
    </row>
    <row r="166" spans="1:24" x14ac:dyDescent="0.25">
      <c r="A166" s="79">
        <v>42643</v>
      </c>
      <c r="B166" s="81" t="str">
        <f>IF(COUNT(Cum_Rets!B166:B201)&lt;36,"",PRODUCT(Cum_Rets!B166:B201)^(1/3)-1)</f>
        <v/>
      </c>
      <c r="C166" s="81">
        <f>IF(COUNT(Cum_Rets!C166:C201)&lt;36,"",PRODUCT(Cum_Rets!C166:C201)^(1/3)-1)</f>
        <v>0.12894737654803112</v>
      </c>
      <c r="D166" s="81">
        <f>IF(COUNT(Cum_Rets!D166:D201)&lt;36,"",PRODUCT(Cum_Rets!D166:D201)^(1/3)-1)</f>
        <v>2.5281820337400118E-2</v>
      </c>
      <c r="E166" s="81">
        <f>IF(COUNT(Cum_Rets!E166:E201)&lt;36,"",PRODUCT(Cum_Rets!E166:E201)^(1/3)-1)</f>
        <v>0.13777212828645902</v>
      </c>
      <c r="F166" s="81" t="str">
        <f>IF(COUNT(Cum_Rets!F166:F201)&lt;36,"",PRODUCT(Cum_Rets!F166:F201)^(1/3)-1)</f>
        <v/>
      </c>
      <c r="G166" s="81" t="str">
        <f>IF(COUNT(Cum_Rets!G166:G201)&lt;36,"",PRODUCT(Cum_Rets!G166:G201)^(1/3)-1)</f>
        <v/>
      </c>
      <c r="H166" s="81" t="str">
        <f>IF(COUNT(Cum_Rets!H166:H201)&lt;36,"",PRODUCT(Cum_Rets!H166:H201)^(1/3)-1)</f>
        <v/>
      </c>
      <c r="I166" s="81" t="str">
        <f>IF(COUNT(Cum_Rets!I166:I201)&lt;36,"",PRODUCT(Cum_Rets!I166:I201)^(1/3)-1)</f>
        <v/>
      </c>
      <c r="J166" s="81" t="str">
        <f>IF(COUNT(Cum_Rets!J166:J201)&lt;36,"",PRODUCT(Cum_Rets!J166:J201)^(1/3)-1)</f>
        <v/>
      </c>
      <c r="K166" s="81" t="str">
        <f>IF(COUNT(Cum_Rets!K166:K201)&lt;36,"",PRODUCT(Cum_Rets!K166:K201)^(1/3)-1)</f>
        <v/>
      </c>
      <c r="L166" s="81">
        <f>IF(COUNT(Cum_Rets!L166:L201)&lt;36,"",PRODUCT(Cum_Rets!L166:L201)^(1/3)-1)</f>
        <v>0.11783179254723541</v>
      </c>
      <c r="M166" s="81" t="str">
        <f>IF(COUNT(Cum_Rets!M166:M201)&lt;36,"",PRODUCT(Cum_Rets!M166:M201)^(1/3)-1)</f>
        <v/>
      </c>
      <c r="N166" s="81">
        <f>IF(COUNT(Cum_Rets!N166:N201)&lt;36,"",PRODUCT(Cum_Rets!N166:N201)^(1/3)-1)</f>
        <v>7.428271727619018E-2</v>
      </c>
      <c r="O166" s="81" t="str">
        <f>IF(COUNT(Cum_Rets!O166:O201)&lt;36,"",PRODUCT(Cum_Rets!O166:O201)^(1/3)-1)</f>
        <v/>
      </c>
      <c r="P166" s="81" t="str">
        <f>IF(COUNT(Cum_Rets!P166:P201)&lt;36,"",PRODUCT(Cum_Rets!P166:P201)^(1/3)-1)</f>
        <v/>
      </c>
      <c r="Q166" s="81">
        <f>IF(COUNT(Cum_Rets!Q166:Q201)&lt;36,"",PRODUCT(Cum_Rets!Q166:Q201)^(1/3)-1)</f>
        <v>0.12586176827091267</v>
      </c>
      <c r="R166" s="81">
        <f>IF(COUNT(Cum_Rets!R166:R201)&lt;36,"",PRODUCT(Cum_Rets!R166:R201)^(1/3)-1)</f>
        <v>0.11646338833946501</v>
      </c>
      <c r="S166" s="81">
        <f>IF(COUNT(Cum_Rets!S166:S201)&lt;36,"",PRODUCT(Cum_Rets!S166:S201)^(1/3)-1)</f>
        <v>0.1093317844317836</v>
      </c>
      <c r="T166" s="88">
        <f t="shared" si="10"/>
        <v>0.13247727724340227</v>
      </c>
      <c r="U166" s="88">
        <f t="shared" si="11"/>
        <v>0.12740457240947189</v>
      </c>
      <c r="V166" s="88">
        <f t="shared" si="12"/>
        <v>0.11783179254723541</v>
      </c>
      <c r="W166" s="88">
        <f t="shared" si="13"/>
        <v>9.5373052807827596E-2</v>
      </c>
      <c r="X166" s="88">
        <f t="shared" si="14"/>
        <v>5.4682358500674155E-2</v>
      </c>
    </row>
    <row r="167" spans="1:24" x14ac:dyDescent="0.25">
      <c r="A167" s="79">
        <v>42674</v>
      </c>
      <c r="B167" s="81" t="str">
        <f>IF(COUNT(Cum_Rets!B167:B202)&lt;36,"",PRODUCT(Cum_Rets!B167:B202)^(1/3)-1)</f>
        <v/>
      </c>
      <c r="C167" s="81">
        <f>IF(COUNT(Cum_Rets!C167:C202)&lt;36,"",PRODUCT(Cum_Rets!C167:C202)^(1/3)-1)</f>
        <v>0.12126378211799005</v>
      </c>
      <c r="D167" s="81">
        <f>IF(COUNT(Cum_Rets!D167:D202)&lt;36,"",PRODUCT(Cum_Rets!D167:D202)^(1/3)-1)</f>
        <v>9.9165389892676981E-3</v>
      </c>
      <c r="E167" s="81">
        <f>IF(COUNT(Cum_Rets!E167:E202)&lt;36,"",PRODUCT(Cum_Rets!E167:E202)^(1/3)-1)</f>
        <v>0.11699810211557282</v>
      </c>
      <c r="F167" s="81" t="str">
        <f>IF(COUNT(Cum_Rets!F167:F202)&lt;36,"",PRODUCT(Cum_Rets!F167:F202)^(1/3)-1)</f>
        <v/>
      </c>
      <c r="G167" s="81" t="str">
        <f>IF(COUNT(Cum_Rets!G167:G202)&lt;36,"",PRODUCT(Cum_Rets!G167:G202)^(1/3)-1)</f>
        <v/>
      </c>
      <c r="H167" s="81" t="str">
        <f>IF(COUNT(Cum_Rets!H167:H202)&lt;36,"",PRODUCT(Cum_Rets!H167:H202)^(1/3)-1)</f>
        <v/>
      </c>
      <c r="I167" s="81" t="str">
        <f>IF(COUNT(Cum_Rets!I167:I202)&lt;36,"",PRODUCT(Cum_Rets!I167:I202)^(1/3)-1)</f>
        <v/>
      </c>
      <c r="J167" s="81" t="str">
        <f>IF(COUNT(Cum_Rets!J167:J202)&lt;36,"",PRODUCT(Cum_Rets!J167:J202)^(1/3)-1)</f>
        <v/>
      </c>
      <c r="K167" s="81" t="str">
        <f>IF(COUNT(Cum_Rets!K167:K202)&lt;36,"",PRODUCT(Cum_Rets!K167:K202)^(1/3)-1)</f>
        <v/>
      </c>
      <c r="L167" s="81">
        <f>IF(COUNT(Cum_Rets!L167:L202)&lt;36,"",PRODUCT(Cum_Rets!L167:L202)^(1/3)-1)</f>
        <v>0.10294595560001585</v>
      </c>
      <c r="M167" s="81" t="str">
        <f>IF(COUNT(Cum_Rets!M167:M202)&lt;36,"",PRODUCT(Cum_Rets!M167:M202)^(1/3)-1)</f>
        <v/>
      </c>
      <c r="N167" s="81">
        <f>IF(COUNT(Cum_Rets!N167:N202)&lt;36,"",PRODUCT(Cum_Rets!N167:N202)^(1/3)-1)</f>
        <v>5.3700816875830393E-2</v>
      </c>
      <c r="O167" s="81" t="str">
        <f>IF(COUNT(Cum_Rets!O167:O202)&lt;36,"",PRODUCT(Cum_Rets!O167:O202)^(1/3)-1)</f>
        <v/>
      </c>
      <c r="P167" s="81" t="str">
        <f>IF(COUNT(Cum_Rets!P167:P202)&lt;36,"",PRODUCT(Cum_Rets!P167:P202)^(1/3)-1)</f>
        <v/>
      </c>
      <c r="Q167" s="81">
        <f>IF(COUNT(Cum_Rets!Q167:Q202)&lt;36,"",PRODUCT(Cum_Rets!Q167:Q202)^(1/3)-1)</f>
        <v>0.10249297611288566</v>
      </c>
      <c r="R167" s="81">
        <f>IF(COUNT(Cum_Rets!R167:R202)&lt;36,"",PRODUCT(Cum_Rets!R167:R202)^(1/3)-1)</f>
        <v>9.7747399196741247E-2</v>
      </c>
      <c r="S167" s="81">
        <f>IF(COUNT(Cum_Rets!S167:S202)&lt;36,"",PRODUCT(Cum_Rets!S167:S202)^(1/3)-1)</f>
        <v>8.7775194510806953E-2</v>
      </c>
      <c r="T167" s="88">
        <f t="shared" si="10"/>
        <v>0.11870437411653971</v>
      </c>
      <c r="U167" s="88">
        <f t="shared" si="11"/>
        <v>0.10997202885779434</v>
      </c>
      <c r="V167" s="88">
        <f t="shared" si="12"/>
        <v>0.10249297611288566</v>
      </c>
      <c r="W167" s="88">
        <f t="shared" si="13"/>
        <v>7.572410803628582E-2</v>
      </c>
      <c r="X167" s="88">
        <f t="shared" si="14"/>
        <v>3.6187105721205315E-2</v>
      </c>
    </row>
    <row r="168" spans="1:24" x14ac:dyDescent="0.25">
      <c r="A168" s="79">
        <v>42704</v>
      </c>
      <c r="B168" s="81" t="str">
        <f>IF(COUNT(Cum_Rets!B168:B203)&lt;36,"",PRODUCT(Cum_Rets!B168:B203)^(1/3)-1)</f>
        <v/>
      </c>
      <c r="C168" s="81">
        <f>IF(COUNT(Cum_Rets!C168:C203)&lt;36,"",PRODUCT(Cum_Rets!C168:C203)^(1/3)-1)</f>
        <v>9.636615597435938E-2</v>
      </c>
      <c r="D168" s="81">
        <f>IF(COUNT(Cum_Rets!D168:D203)&lt;36,"",PRODUCT(Cum_Rets!D168:D203)^(1/3)-1)</f>
        <v>-1.4309895327139666E-2</v>
      </c>
      <c r="E168" s="81">
        <f>IF(COUNT(Cum_Rets!E168:E203)&lt;36,"",PRODUCT(Cum_Rets!E168:E203)^(1/3)-1)</f>
        <v>8.5733315221105943E-2</v>
      </c>
      <c r="F168" s="81" t="str">
        <f>IF(COUNT(Cum_Rets!F168:F203)&lt;36,"",PRODUCT(Cum_Rets!F168:F203)^(1/3)-1)</f>
        <v/>
      </c>
      <c r="G168" s="81" t="str">
        <f>IF(COUNT(Cum_Rets!G168:G203)&lt;36,"",PRODUCT(Cum_Rets!G168:G203)^(1/3)-1)</f>
        <v/>
      </c>
      <c r="H168" s="81" t="str">
        <f>IF(COUNT(Cum_Rets!H168:H203)&lt;36,"",PRODUCT(Cum_Rets!H168:H203)^(1/3)-1)</f>
        <v/>
      </c>
      <c r="I168" s="81" t="str">
        <f>IF(COUNT(Cum_Rets!I168:I203)&lt;36,"",PRODUCT(Cum_Rets!I168:I203)^(1/3)-1)</f>
        <v/>
      </c>
      <c r="J168" s="81" t="str">
        <f>IF(COUNT(Cum_Rets!J168:J203)&lt;36,"",PRODUCT(Cum_Rets!J168:J203)^(1/3)-1)</f>
        <v/>
      </c>
      <c r="K168" s="81" t="str">
        <f>IF(COUNT(Cum_Rets!K168:K203)&lt;36,"",PRODUCT(Cum_Rets!K168:K203)^(1/3)-1)</f>
        <v/>
      </c>
      <c r="L168" s="81">
        <f>IF(COUNT(Cum_Rets!L168:L203)&lt;36,"",PRODUCT(Cum_Rets!L168:L203)^(1/3)-1)</f>
        <v>7.9135650213394859E-2</v>
      </c>
      <c r="M168" s="81" t="str">
        <f>IF(COUNT(Cum_Rets!M168:M203)&lt;36,"",PRODUCT(Cum_Rets!M168:M203)^(1/3)-1)</f>
        <v/>
      </c>
      <c r="N168" s="81">
        <f>IF(COUNT(Cum_Rets!N168:N203)&lt;36,"",PRODUCT(Cum_Rets!N168:N203)^(1/3)-1)</f>
        <v>3.1863716875477621E-2</v>
      </c>
      <c r="O168" s="81" t="str">
        <f>IF(COUNT(Cum_Rets!O168:O203)&lt;36,"",PRODUCT(Cum_Rets!O168:O203)^(1/3)-1)</f>
        <v/>
      </c>
      <c r="P168" s="81" t="str">
        <f>IF(COUNT(Cum_Rets!P168:P203)&lt;36,"",PRODUCT(Cum_Rets!P168:P203)^(1/3)-1)</f>
        <v/>
      </c>
      <c r="Q168" s="81">
        <f>IF(COUNT(Cum_Rets!Q168:Q203)&lt;36,"",PRODUCT(Cum_Rets!Q168:Q203)^(1/3)-1)</f>
        <v>7.3206380301093166E-2</v>
      </c>
      <c r="R168" s="81">
        <f>IF(COUNT(Cum_Rets!R168:R203)&lt;36,"",PRODUCT(Cum_Rets!R168:R203)^(1/3)-1)</f>
        <v>7.4626170844151574E-2</v>
      </c>
      <c r="S168" s="81">
        <f>IF(COUNT(Cum_Rets!S168:S203)&lt;36,"",PRODUCT(Cum_Rets!S168:S203)^(1/3)-1)</f>
        <v>6.5978638795020528E-2</v>
      </c>
      <c r="T168" s="88">
        <f t="shared" si="10"/>
        <v>8.9986451522407321E-2</v>
      </c>
      <c r="U168" s="88">
        <f t="shared" si="11"/>
        <v>8.2434482717250401E-2</v>
      </c>
      <c r="V168" s="88">
        <f t="shared" si="12"/>
        <v>7.4626170844151574E-2</v>
      </c>
      <c r="W168" s="88">
        <f t="shared" si="13"/>
        <v>5.2535048588285393E-2</v>
      </c>
      <c r="X168" s="88">
        <f t="shared" si="14"/>
        <v>1.3394271994430711E-2</v>
      </c>
    </row>
    <row r="169" spans="1:24" x14ac:dyDescent="0.25">
      <c r="A169" s="79">
        <v>42735</v>
      </c>
      <c r="B169" s="81" t="str">
        <f>IF(COUNT(Cum_Rets!B169:B204)&lt;36,"",PRODUCT(Cum_Rets!B169:B204)^(1/3)-1)</f>
        <v/>
      </c>
      <c r="C169" s="81">
        <f>IF(COUNT(Cum_Rets!C169:C204)&lt;36,"",PRODUCT(Cum_Rets!C169:C204)^(1/3)-1)</f>
        <v>9.6732939205078416E-2</v>
      </c>
      <c r="D169" s="81">
        <f>IF(COUNT(Cum_Rets!D169:D204)&lt;36,"",PRODUCT(Cum_Rets!D169:D204)^(1/3)-1)</f>
        <v>-3.5152917944060169E-3</v>
      </c>
      <c r="E169" s="81">
        <f>IF(COUNT(Cum_Rets!E169:E204)&lt;36,"",PRODUCT(Cum_Rets!E169:E204)^(1/3)-1)</f>
        <v>8.1381029786923964E-2</v>
      </c>
      <c r="F169" s="81" t="str">
        <f>IF(COUNT(Cum_Rets!F169:F204)&lt;36,"",PRODUCT(Cum_Rets!F169:F204)^(1/3)-1)</f>
        <v/>
      </c>
      <c r="G169" s="81" t="str">
        <f>IF(COUNT(Cum_Rets!G169:G204)&lt;36,"",PRODUCT(Cum_Rets!G169:G204)^(1/3)-1)</f>
        <v/>
      </c>
      <c r="H169" s="81" t="str">
        <f>IF(COUNT(Cum_Rets!H169:H204)&lt;36,"",PRODUCT(Cum_Rets!H169:H204)^(1/3)-1)</f>
        <v/>
      </c>
      <c r="I169" s="81" t="str">
        <f>IF(COUNT(Cum_Rets!I169:I204)&lt;36,"",PRODUCT(Cum_Rets!I169:I204)^(1/3)-1)</f>
        <v/>
      </c>
      <c r="J169" s="81" t="str">
        <f>IF(COUNT(Cum_Rets!J169:J204)&lt;36,"",PRODUCT(Cum_Rets!J169:J204)^(1/3)-1)</f>
        <v/>
      </c>
      <c r="K169" s="81" t="str">
        <f>IF(COUNT(Cum_Rets!K169:K204)&lt;36,"",PRODUCT(Cum_Rets!K169:K204)^(1/3)-1)</f>
        <v/>
      </c>
      <c r="L169" s="81">
        <f>IF(COUNT(Cum_Rets!L169:L204)&lt;36,"",PRODUCT(Cum_Rets!L169:L204)^(1/3)-1)</f>
        <v>8.7419025116535209E-2</v>
      </c>
      <c r="M169" s="81" t="str">
        <f>IF(COUNT(Cum_Rets!M169:M204)&lt;36,"",PRODUCT(Cum_Rets!M169:M204)^(1/3)-1)</f>
        <v/>
      </c>
      <c r="N169" s="81">
        <f>IF(COUNT(Cum_Rets!N169:N204)&lt;36,"",PRODUCT(Cum_Rets!N169:N204)^(1/3)-1)</f>
        <v>4.2823972541843558E-2</v>
      </c>
      <c r="O169" s="81" t="str">
        <f>IF(COUNT(Cum_Rets!O169:O204)&lt;36,"",PRODUCT(Cum_Rets!O169:O204)^(1/3)-1)</f>
        <v/>
      </c>
      <c r="P169" s="81" t="str">
        <f>IF(COUNT(Cum_Rets!P169:P204)&lt;36,"",PRODUCT(Cum_Rets!P169:P204)^(1/3)-1)</f>
        <v/>
      </c>
      <c r="Q169" s="81">
        <f>IF(COUNT(Cum_Rets!Q169:Q204)&lt;36,"",PRODUCT(Cum_Rets!Q169:Q204)^(1/3)-1)</f>
        <v>7.1048142206921572E-2</v>
      </c>
      <c r="R169" s="81">
        <f>IF(COUNT(Cum_Rets!R169:R204)&lt;36,"",PRODUCT(Cum_Rets!R169:R204)^(1/3)-1)</f>
        <v>8.1132095160731499E-2</v>
      </c>
      <c r="S169" s="81">
        <f>IF(COUNT(Cum_Rets!S169:S204)&lt;36,"",PRODUCT(Cum_Rets!S169:S204)^(1/3)-1)</f>
        <v>6.7934555802721341E-2</v>
      </c>
      <c r="T169" s="88">
        <f t="shared" si="10"/>
        <v>9.1144590751952498E-2</v>
      </c>
      <c r="U169" s="88">
        <f t="shared" si="11"/>
        <v>8.4400027451729587E-2</v>
      </c>
      <c r="V169" s="88">
        <f t="shared" si="12"/>
        <v>8.1132095160731499E-2</v>
      </c>
      <c r="W169" s="88">
        <f t="shared" si="13"/>
        <v>5.6936057374382565E-2</v>
      </c>
      <c r="X169" s="88">
        <f t="shared" si="14"/>
        <v>2.4288266807343733E-2</v>
      </c>
    </row>
    <row r="170" spans="1:24" x14ac:dyDescent="0.25">
      <c r="A170" s="79">
        <v>42766</v>
      </c>
      <c r="B170" s="81" t="str">
        <f>IF(COUNT(Cum_Rets!B170:B205)&lt;36,"",PRODUCT(Cum_Rets!B170:B205)^(1/3)-1)</f>
        <v/>
      </c>
      <c r="C170" s="81">
        <f>IF(COUNT(Cum_Rets!C170:C205)&lt;36,"",PRODUCT(Cum_Rets!C170:C205)^(1/3)-1)</f>
        <v>8.7398942730667173E-2</v>
      </c>
      <c r="D170" s="81">
        <f>IF(COUNT(Cum_Rets!D170:D205)&lt;36,"",PRODUCT(Cum_Rets!D170:D205)^(1/3)-1)</f>
        <v>-4.060011904445382E-3</v>
      </c>
      <c r="E170" s="81">
        <f>IF(COUNT(Cum_Rets!E170:E205)&lt;36,"",PRODUCT(Cum_Rets!E170:E205)^(1/3)-1)</f>
        <v>7.3108415445242603E-2</v>
      </c>
      <c r="F170" s="81" t="str">
        <f>IF(COUNT(Cum_Rets!F170:F205)&lt;36,"",PRODUCT(Cum_Rets!F170:F205)^(1/3)-1)</f>
        <v/>
      </c>
      <c r="G170" s="81" t="str">
        <f>IF(COUNT(Cum_Rets!G170:G205)&lt;36,"",PRODUCT(Cum_Rets!G170:G205)^(1/3)-1)</f>
        <v/>
      </c>
      <c r="H170" s="81" t="str">
        <f>IF(COUNT(Cum_Rets!H170:H205)&lt;36,"",PRODUCT(Cum_Rets!H170:H205)^(1/3)-1)</f>
        <v/>
      </c>
      <c r="I170" s="81" t="str">
        <f>IF(COUNT(Cum_Rets!I170:I205)&lt;36,"",PRODUCT(Cum_Rets!I170:I205)^(1/3)-1)</f>
        <v/>
      </c>
      <c r="J170" s="81" t="str">
        <f>IF(COUNT(Cum_Rets!J170:J205)&lt;36,"",PRODUCT(Cum_Rets!J170:J205)^(1/3)-1)</f>
        <v/>
      </c>
      <c r="K170" s="81" t="str">
        <f>IF(COUNT(Cum_Rets!K170:K205)&lt;36,"",PRODUCT(Cum_Rets!K170:K205)^(1/3)-1)</f>
        <v/>
      </c>
      <c r="L170" s="81">
        <f>IF(COUNT(Cum_Rets!L170:L205)&lt;36,"",PRODUCT(Cum_Rets!L170:L205)^(1/3)-1)</f>
        <v>7.7181740247578068E-2</v>
      </c>
      <c r="M170" s="81" t="str">
        <f>IF(COUNT(Cum_Rets!M170:M205)&lt;36,"",PRODUCT(Cum_Rets!M170:M205)^(1/3)-1)</f>
        <v/>
      </c>
      <c r="N170" s="81">
        <f>IF(COUNT(Cum_Rets!N170:N205)&lt;36,"",PRODUCT(Cum_Rets!N170:N205)^(1/3)-1)</f>
        <v>3.979248504686117E-2</v>
      </c>
      <c r="O170" s="81" t="str">
        <f>IF(COUNT(Cum_Rets!O170:O205)&lt;36,"",PRODUCT(Cum_Rets!O170:O205)^(1/3)-1)</f>
        <v/>
      </c>
      <c r="P170" s="81" t="str">
        <f>IF(COUNT(Cum_Rets!P170:P205)&lt;36,"",PRODUCT(Cum_Rets!P170:P205)^(1/3)-1)</f>
        <v/>
      </c>
      <c r="Q170" s="81">
        <f>IF(COUNT(Cum_Rets!Q170:Q205)&lt;36,"",PRODUCT(Cum_Rets!Q170:Q205)^(1/3)-1)</f>
        <v>6.0074202246548802E-2</v>
      </c>
      <c r="R170" s="81">
        <f>IF(COUNT(Cum_Rets!R170:R205)&lt;36,"",PRODUCT(Cum_Rets!R170:R205)^(1/3)-1)</f>
        <v>7.6829930539218827E-2</v>
      </c>
      <c r="S170" s="81">
        <f>IF(COUNT(Cum_Rets!S170:S205)&lt;36,"",PRODUCT(Cum_Rets!S170:S205)^(1/3)-1)</f>
        <v>6.0921869542625906E-2</v>
      </c>
      <c r="T170" s="88">
        <f t="shared" si="10"/>
        <v>8.1268621240813715E-2</v>
      </c>
      <c r="U170" s="88">
        <f t="shared" si="11"/>
        <v>7.7005835393398447E-2</v>
      </c>
      <c r="V170" s="88">
        <f t="shared" si="12"/>
        <v>7.3108415445242603E-2</v>
      </c>
      <c r="W170" s="88">
        <f t="shared" si="13"/>
        <v>4.9933343646704986E-2</v>
      </c>
      <c r="X170" s="88">
        <f t="shared" si="14"/>
        <v>2.2251486266338553E-2</v>
      </c>
    </row>
    <row r="171" spans="1:24" x14ac:dyDescent="0.25">
      <c r="A171" s="79">
        <v>42794</v>
      </c>
      <c r="B171" s="81" t="str">
        <f>IF(COUNT(Cum_Rets!B171:B206)&lt;36,"",PRODUCT(Cum_Rets!B171:B206)^(1/3)-1)</f>
        <v/>
      </c>
      <c r="C171" s="81">
        <f>IF(COUNT(Cum_Rets!C171:C206)&lt;36,"",PRODUCT(Cum_Rets!C171:C206)^(1/3)-1)</f>
        <v>9.3143910812157671E-2</v>
      </c>
      <c r="D171" s="81">
        <f>IF(COUNT(Cum_Rets!D171:D206)&lt;36,"",PRODUCT(Cum_Rets!D171:D206)^(1/3)-1)</f>
        <v>8.2785315428868245E-3</v>
      </c>
      <c r="E171" s="81">
        <f>IF(COUNT(Cum_Rets!E171:E206)&lt;36,"",PRODUCT(Cum_Rets!E171:E206)^(1/3)-1)</f>
        <v>9.0809306857506655E-2</v>
      </c>
      <c r="F171" s="81" t="str">
        <f>IF(COUNT(Cum_Rets!F171:F206)&lt;36,"",PRODUCT(Cum_Rets!F171:F206)^(1/3)-1)</f>
        <v/>
      </c>
      <c r="G171" s="81" t="str">
        <f>IF(COUNT(Cum_Rets!G171:G206)&lt;36,"",PRODUCT(Cum_Rets!G171:G206)^(1/3)-1)</f>
        <v/>
      </c>
      <c r="H171" s="81" t="str">
        <f>IF(COUNT(Cum_Rets!H171:H206)&lt;36,"",PRODUCT(Cum_Rets!H171:H206)^(1/3)-1)</f>
        <v/>
      </c>
      <c r="I171" s="81" t="str">
        <f>IF(COUNT(Cum_Rets!I171:I206)&lt;36,"",PRODUCT(Cum_Rets!I171:I206)^(1/3)-1)</f>
        <v/>
      </c>
      <c r="J171" s="81" t="str">
        <f>IF(COUNT(Cum_Rets!J171:J206)&lt;36,"",PRODUCT(Cum_Rets!J171:J206)^(1/3)-1)</f>
        <v/>
      </c>
      <c r="K171" s="81" t="str">
        <f>IF(COUNT(Cum_Rets!K171:K206)&lt;36,"",PRODUCT(Cum_Rets!K171:K206)^(1/3)-1)</f>
        <v/>
      </c>
      <c r="L171" s="81">
        <f>IF(COUNT(Cum_Rets!L171:L206)&lt;36,"",PRODUCT(Cum_Rets!L171:L206)^(1/3)-1)</f>
        <v>9.5127760442450748E-2</v>
      </c>
      <c r="M171" s="81" t="str">
        <f>IF(COUNT(Cum_Rets!M171:M206)&lt;36,"",PRODUCT(Cum_Rets!M171:M206)^(1/3)-1)</f>
        <v/>
      </c>
      <c r="N171" s="81">
        <f>IF(COUNT(Cum_Rets!N171:N206)&lt;36,"",PRODUCT(Cum_Rets!N171:N206)^(1/3)-1)</f>
        <v>6.4864337549508821E-2</v>
      </c>
      <c r="O171" s="81" t="str">
        <f>IF(COUNT(Cum_Rets!O171:O206)&lt;36,"",PRODUCT(Cum_Rets!O171:O206)^(1/3)-1)</f>
        <v/>
      </c>
      <c r="P171" s="81" t="str">
        <f>IF(COUNT(Cum_Rets!P171:P206)&lt;36,"",PRODUCT(Cum_Rets!P171:P206)^(1/3)-1)</f>
        <v/>
      </c>
      <c r="Q171" s="81">
        <f>IF(COUNT(Cum_Rets!Q171:Q206)&lt;36,"",PRODUCT(Cum_Rets!Q171:Q206)^(1/3)-1)</f>
        <v>8.4779793756611044E-2</v>
      </c>
      <c r="R171" s="81">
        <f>IF(COUNT(Cum_Rets!R171:R206)&lt;36,"",PRODUCT(Cum_Rets!R171:R206)^(1/3)-1)</f>
        <v>8.8483103903112204E-2</v>
      </c>
      <c r="S171" s="81">
        <f>IF(COUNT(Cum_Rets!S171:S206)&lt;36,"",PRODUCT(Cum_Rets!S171:S206)^(1/3)-1)</f>
        <v>8.454233997145022E-2</v>
      </c>
      <c r="T171" s="88">
        <f t="shared" si="10"/>
        <v>9.3937450664274905E-2</v>
      </c>
      <c r="U171" s="88">
        <f t="shared" si="11"/>
        <v>9.1976608834832163E-2</v>
      </c>
      <c r="V171" s="88">
        <f t="shared" si="12"/>
        <v>8.8483103903112204E-2</v>
      </c>
      <c r="W171" s="88">
        <f t="shared" si="13"/>
        <v>7.4822065653059933E-2</v>
      </c>
      <c r="X171" s="88">
        <f t="shared" si="14"/>
        <v>4.2230015146860027E-2</v>
      </c>
    </row>
    <row r="172" spans="1:24" x14ac:dyDescent="0.25">
      <c r="A172" s="79">
        <v>42825</v>
      </c>
      <c r="B172" s="81" t="str">
        <f>IF(COUNT(Cum_Rets!B172:B207)&lt;36,"",PRODUCT(Cum_Rets!B172:B207)^(1/3)-1)</f>
        <v/>
      </c>
      <c r="C172" s="81">
        <f>IF(COUNT(Cum_Rets!C172:C207)&lt;36,"",PRODUCT(Cum_Rets!C172:C207)^(1/3)-1)</f>
        <v>8.1140367320360562E-2</v>
      </c>
      <c r="D172" s="81">
        <f>IF(COUNT(Cum_Rets!D172:D207)&lt;36,"",PRODUCT(Cum_Rets!D172:D207)^(1/3)-1)</f>
        <v>3.4781941541131012E-3</v>
      </c>
      <c r="E172" s="81">
        <f>IF(COUNT(Cum_Rets!E172:E207)&lt;36,"",PRODUCT(Cum_Rets!E172:E207)^(1/3)-1)</f>
        <v>7.0989964012841966E-2</v>
      </c>
      <c r="F172" s="81" t="str">
        <f>IF(COUNT(Cum_Rets!F172:F207)&lt;36,"",PRODUCT(Cum_Rets!F172:F207)^(1/3)-1)</f>
        <v/>
      </c>
      <c r="G172" s="81" t="str">
        <f>IF(COUNT(Cum_Rets!G172:G207)&lt;36,"",PRODUCT(Cum_Rets!G172:G207)^(1/3)-1)</f>
        <v/>
      </c>
      <c r="H172" s="81" t="str">
        <f>IF(COUNT(Cum_Rets!H172:H207)&lt;36,"",PRODUCT(Cum_Rets!H172:H207)^(1/3)-1)</f>
        <v/>
      </c>
      <c r="I172" s="81" t="str">
        <f>IF(COUNT(Cum_Rets!I172:I207)&lt;36,"",PRODUCT(Cum_Rets!I172:I207)^(1/3)-1)</f>
        <v/>
      </c>
      <c r="J172" s="81" t="str">
        <f>IF(COUNT(Cum_Rets!J172:J207)&lt;36,"",PRODUCT(Cum_Rets!J172:J207)^(1/3)-1)</f>
        <v/>
      </c>
      <c r="K172" s="81" t="str">
        <f>IF(COUNT(Cum_Rets!K172:K207)&lt;36,"",PRODUCT(Cum_Rets!K172:K207)^(1/3)-1)</f>
        <v/>
      </c>
      <c r="L172" s="81">
        <f>IF(COUNT(Cum_Rets!L172:L207)&lt;36,"",PRODUCT(Cum_Rets!L172:L207)^(1/3)-1)</f>
        <v>6.64028840914479E-2</v>
      </c>
      <c r="M172" s="81" t="str">
        <f>IF(COUNT(Cum_Rets!M172:M207)&lt;36,"",PRODUCT(Cum_Rets!M172:M207)^(1/3)-1)</f>
        <v/>
      </c>
      <c r="N172" s="81">
        <f>IF(COUNT(Cum_Rets!N172:N207)&lt;36,"",PRODUCT(Cum_Rets!N172:N207)^(1/3)-1)</f>
        <v>4.6065596462960157E-2</v>
      </c>
      <c r="O172" s="81" t="str">
        <f>IF(COUNT(Cum_Rets!O172:O207)&lt;36,"",PRODUCT(Cum_Rets!O172:O207)^(1/3)-1)</f>
        <v/>
      </c>
      <c r="P172" s="81" t="str">
        <f>IF(COUNT(Cum_Rets!P172:P207)&lt;36,"",PRODUCT(Cum_Rets!P172:P207)^(1/3)-1)</f>
        <v/>
      </c>
      <c r="Q172" s="81">
        <f>IF(COUNT(Cum_Rets!Q172:Q207)&lt;36,"",PRODUCT(Cum_Rets!Q172:Q207)^(1/3)-1)</f>
        <v>6.2493430032925845E-2</v>
      </c>
      <c r="R172" s="81">
        <f>IF(COUNT(Cum_Rets!R172:R207)&lt;36,"",PRODUCT(Cum_Rets!R172:R207)^(1/3)-1)</f>
        <v>6.571119026892136E-2</v>
      </c>
      <c r="S172" s="81">
        <f>IF(COUNT(Cum_Rets!S172:S207)&lt;36,"",PRODUCT(Cum_Rets!S172:S207)^(1/3)-1)</f>
        <v>5.6254662191254301E-2</v>
      </c>
      <c r="T172" s="88">
        <f t="shared" si="10"/>
        <v>7.5050125335849413E-2</v>
      </c>
      <c r="U172" s="88">
        <f t="shared" si="11"/>
        <v>6.8696424052144933E-2</v>
      </c>
      <c r="V172" s="88">
        <f t="shared" si="12"/>
        <v>6.571119026892136E-2</v>
      </c>
      <c r="W172" s="88">
        <f t="shared" si="13"/>
        <v>5.4279513247943001E-2</v>
      </c>
      <c r="X172" s="88">
        <f t="shared" si="14"/>
        <v>2.9030635539421337E-2</v>
      </c>
    </row>
    <row r="173" spans="1:24" x14ac:dyDescent="0.25">
      <c r="A173" s="79">
        <v>42855</v>
      </c>
      <c r="B173" s="81" t="str">
        <f>IF(COUNT(Cum_Rets!B173:B208)&lt;36,"",PRODUCT(Cum_Rets!B173:B208)^(1/3)-1)</f>
        <v/>
      </c>
      <c r="C173" s="81">
        <f>IF(COUNT(Cum_Rets!C173:C208)&lt;36,"",PRODUCT(Cum_Rets!C173:C208)^(1/3)-1)</f>
        <v>7.510735042292116E-2</v>
      </c>
      <c r="D173" s="81">
        <f>IF(COUNT(Cum_Rets!D173:D208)&lt;36,"",PRODUCT(Cum_Rets!D173:D208)^(1/3)-1)</f>
        <v>-4.2168571357503737E-4</v>
      </c>
      <c r="E173" s="81">
        <f>IF(COUNT(Cum_Rets!E173:E208)&lt;36,"",PRODUCT(Cum_Rets!E173:E208)^(1/3)-1)</f>
        <v>8.095507527541157E-2</v>
      </c>
      <c r="F173" s="81" t="str">
        <f>IF(COUNT(Cum_Rets!F173:F208)&lt;36,"",PRODUCT(Cum_Rets!F173:F208)^(1/3)-1)</f>
        <v/>
      </c>
      <c r="G173" s="81" t="str">
        <f>IF(COUNT(Cum_Rets!G173:G208)&lt;36,"",PRODUCT(Cum_Rets!G173:G208)^(1/3)-1)</f>
        <v/>
      </c>
      <c r="H173" s="81" t="str">
        <f>IF(COUNT(Cum_Rets!H173:H208)&lt;36,"",PRODUCT(Cum_Rets!H173:H208)^(1/3)-1)</f>
        <v/>
      </c>
      <c r="I173" s="81" t="str">
        <f>IF(COUNT(Cum_Rets!I173:I208)&lt;36,"",PRODUCT(Cum_Rets!I173:I208)^(1/3)-1)</f>
        <v/>
      </c>
      <c r="J173" s="81" t="str">
        <f>IF(COUNT(Cum_Rets!J173:J208)&lt;36,"",PRODUCT(Cum_Rets!J173:J208)^(1/3)-1)</f>
        <v/>
      </c>
      <c r="K173" s="81" t="str">
        <f>IF(COUNT(Cum_Rets!K173:K208)&lt;36,"",PRODUCT(Cum_Rets!K173:K208)^(1/3)-1)</f>
        <v/>
      </c>
      <c r="L173" s="81">
        <f>IF(COUNT(Cum_Rets!L173:L208)&lt;36,"",PRODUCT(Cum_Rets!L173:L208)^(1/3)-1)</f>
        <v>6.4379363166868986E-2</v>
      </c>
      <c r="M173" s="81" t="str">
        <f>IF(COUNT(Cum_Rets!M173:M208)&lt;36,"",PRODUCT(Cum_Rets!M173:M208)^(1/3)-1)</f>
        <v/>
      </c>
      <c r="N173" s="81">
        <f>IF(COUNT(Cum_Rets!N173:N208)&lt;36,"",PRODUCT(Cum_Rets!N173:N208)^(1/3)-1)</f>
        <v>3.2984477682116875E-2</v>
      </c>
      <c r="O173" s="81" t="str">
        <f>IF(COUNT(Cum_Rets!O173:O208)&lt;36,"",PRODUCT(Cum_Rets!O173:O208)^(1/3)-1)</f>
        <v/>
      </c>
      <c r="P173" s="81" t="str">
        <f>IF(COUNT(Cum_Rets!P173:P208)&lt;36,"",PRODUCT(Cum_Rets!P173:P208)^(1/3)-1)</f>
        <v/>
      </c>
      <c r="Q173" s="81">
        <f>IF(COUNT(Cum_Rets!Q173:Q208)&lt;36,"",PRODUCT(Cum_Rets!Q173:Q208)^(1/3)-1)</f>
        <v>5.7739542524543497E-2</v>
      </c>
      <c r="R173" s="81">
        <f>IF(COUNT(Cum_Rets!R173:R208)&lt;36,"",PRODUCT(Cum_Rets!R173:R208)^(1/3)-1)</f>
        <v>6.2716098175136903E-2</v>
      </c>
      <c r="S173" s="81">
        <f>IF(COUNT(Cum_Rets!S173:S208)&lt;36,"",PRODUCT(Cum_Rets!S173:S208)^(1/3)-1)</f>
        <v>5.9185302357866121E-2</v>
      </c>
      <c r="T173" s="88">
        <f t="shared" si="10"/>
        <v>7.7446440363917332E-2</v>
      </c>
      <c r="U173" s="88">
        <f t="shared" si="11"/>
        <v>6.9743356794895073E-2</v>
      </c>
      <c r="V173" s="88">
        <f t="shared" si="12"/>
        <v>6.2716098175136903E-2</v>
      </c>
      <c r="W173" s="88">
        <f t="shared" si="13"/>
        <v>4.5362010103330186E-2</v>
      </c>
      <c r="X173" s="88">
        <f t="shared" si="14"/>
        <v>1.9622012323840112E-2</v>
      </c>
    </row>
    <row r="174" spans="1:24" x14ac:dyDescent="0.25">
      <c r="A174" s="79">
        <v>42886</v>
      </c>
      <c r="B174" s="81" t="str">
        <f>IF(COUNT(Cum_Rets!B174:B209)&lt;36,"",PRODUCT(Cum_Rets!B174:B209)^(1/3)-1)</f>
        <v/>
      </c>
      <c r="C174" s="81">
        <f>IF(COUNT(Cum_Rets!C174:C209)&lt;36,"",PRODUCT(Cum_Rets!C174:C209)^(1/3)-1)</f>
        <v>7.0145853680591008E-2</v>
      </c>
      <c r="D174" s="81">
        <f>IF(COUNT(Cum_Rets!D174:D209)&lt;36,"",PRODUCT(Cum_Rets!D174:D209)^(1/3)-1)</f>
        <v>-5.1177690271193566E-3</v>
      </c>
      <c r="E174" s="81">
        <f>IF(COUNT(Cum_Rets!E174:E209)&lt;36,"",PRODUCT(Cum_Rets!E174:E209)^(1/3)-1)</f>
        <v>8.3690209879680788E-2</v>
      </c>
      <c r="F174" s="81" t="str">
        <f>IF(COUNT(Cum_Rets!F174:F209)&lt;36,"",PRODUCT(Cum_Rets!F174:F209)^(1/3)-1)</f>
        <v/>
      </c>
      <c r="G174" s="81" t="str">
        <f>IF(COUNT(Cum_Rets!G174:G209)&lt;36,"",PRODUCT(Cum_Rets!G174:G209)^(1/3)-1)</f>
        <v/>
      </c>
      <c r="H174" s="81" t="str">
        <f>IF(COUNT(Cum_Rets!H174:H209)&lt;36,"",PRODUCT(Cum_Rets!H174:H209)^(1/3)-1)</f>
        <v/>
      </c>
      <c r="I174" s="81" t="str">
        <f>IF(COUNT(Cum_Rets!I174:I209)&lt;36,"",PRODUCT(Cum_Rets!I174:I209)^(1/3)-1)</f>
        <v/>
      </c>
      <c r="J174" s="81" t="str">
        <f>IF(COUNT(Cum_Rets!J174:J209)&lt;36,"",PRODUCT(Cum_Rets!J174:J209)^(1/3)-1)</f>
        <v/>
      </c>
      <c r="K174" s="81" t="str">
        <f>IF(COUNT(Cum_Rets!K174:K209)&lt;36,"",PRODUCT(Cum_Rets!K174:K209)^(1/3)-1)</f>
        <v/>
      </c>
      <c r="L174" s="81">
        <f>IF(COUNT(Cum_Rets!L174:L209)&lt;36,"",PRODUCT(Cum_Rets!L174:L209)^(1/3)-1)</f>
        <v>7.4881357422431849E-2</v>
      </c>
      <c r="M174" s="81" t="str">
        <f>IF(COUNT(Cum_Rets!M174:M209)&lt;36,"",PRODUCT(Cum_Rets!M174:M209)^(1/3)-1)</f>
        <v/>
      </c>
      <c r="N174" s="81">
        <f>IF(COUNT(Cum_Rets!N174:N209)&lt;36,"",PRODUCT(Cum_Rets!N174:N209)^(1/3)-1)</f>
        <v>2.9103130219259477E-2</v>
      </c>
      <c r="O174" s="81" t="str">
        <f>IF(COUNT(Cum_Rets!O174:O209)&lt;36,"",PRODUCT(Cum_Rets!O174:O209)^(1/3)-1)</f>
        <v/>
      </c>
      <c r="P174" s="81" t="str">
        <f>IF(COUNT(Cum_Rets!P174:P209)&lt;36,"",PRODUCT(Cum_Rets!P174:P209)^(1/3)-1)</f>
        <v/>
      </c>
      <c r="Q174" s="81">
        <f>IF(COUNT(Cum_Rets!Q174:Q209)&lt;36,"",PRODUCT(Cum_Rets!Q174:Q209)^(1/3)-1)</f>
        <v>6.8470694852474256E-2</v>
      </c>
      <c r="R174" s="81">
        <f>IF(COUNT(Cum_Rets!R174:R209)&lt;36,"",PRODUCT(Cum_Rets!R174:R209)^(1/3)-1)</f>
        <v>5.9616197477727617E-2</v>
      </c>
      <c r="S174" s="81">
        <f>IF(COUNT(Cum_Rets!S174:S209)&lt;36,"",PRODUCT(Cum_Rets!S174:S209)^(1/3)-1)</f>
        <v>6.3227840897893017E-2</v>
      </c>
      <c r="T174" s="88">
        <f t="shared" si="10"/>
        <v>7.8404898405331422E-2</v>
      </c>
      <c r="U174" s="88">
        <f t="shared" si="11"/>
        <v>7.2513605551511429E-2</v>
      </c>
      <c r="V174" s="88">
        <f t="shared" si="12"/>
        <v>6.8470694852474256E-2</v>
      </c>
      <c r="W174" s="88">
        <f t="shared" si="13"/>
        <v>4.4359663848493547E-2</v>
      </c>
      <c r="X174" s="88">
        <f t="shared" si="14"/>
        <v>1.5414770520707947E-2</v>
      </c>
    </row>
    <row r="175" spans="1:24" x14ac:dyDescent="0.25">
      <c r="A175" s="79">
        <v>42916</v>
      </c>
      <c r="B175" s="81" t="str">
        <f>IF(COUNT(Cum_Rets!B175:B210)&lt;36,"",PRODUCT(Cum_Rets!B175:B210)^(1/3)-1)</f>
        <v/>
      </c>
      <c r="C175" s="81">
        <f>IF(COUNT(Cum_Rets!C175:C210)&lt;36,"",PRODUCT(Cum_Rets!C175:C210)^(1/3)-1)</f>
        <v>6.0655331230037524E-2</v>
      </c>
      <c r="D175" s="81">
        <f>IF(COUNT(Cum_Rets!D175:D210)&lt;36,"",PRODUCT(Cum_Rets!D175:D210)^(1/3)-1)</f>
        <v>-7.4860280701535276E-3</v>
      </c>
      <c r="E175" s="81">
        <f>IF(COUNT(Cum_Rets!E175:E210)&lt;36,"",PRODUCT(Cum_Rets!E175:E210)^(1/3)-1)</f>
        <v>8.0301719674986227E-2</v>
      </c>
      <c r="F175" s="81" t="str">
        <f>IF(COUNT(Cum_Rets!F175:F210)&lt;36,"",PRODUCT(Cum_Rets!F175:F210)^(1/3)-1)</f>
        <v/>
      </c>
      <c r="G175" s="81" t="str">
        <f>IF(COUNT(Cum_Rets!G175:G210)&lt;36,"",PRODUCT(Cum_Rets!G175:G210)^(1/3)-1)</f>
        <v/>
      </c>
      <c r="H175" s="81" t="str">
        <f>IF(COUNT(Cum_Rets!H175:H210)&lt;36,"",PRODUCT(Cum_Rets!H175:H210)^(1/3)-1)</f>
        <v/>
      </c>
      <c r="I175" s="81" t="str">
        <f>IF(COUNT(Cum_Rets!I175:I210)&lt;36,"",PRODUCT(Cum_Rets!I175:I210)^(1/3)-1)</f>
        <v/>
      </c>
      <c r="J175" s="81" t="str">
        <f>IF(COUNT(Cum_Rets!J175:J210)&lt;36,"",PRODUCT(Cum_Rets!J175:J210)^(1/3)-1)</f>
        <v/>
      </c>
      <c r="K175" s="81" t="str">
        <f>IF(COUNT(Cum_Rets!K175:K210)&lt;36,"",PRODUCT(Cum_Rets!K175:K210)^(1/3)-1)</f>
        <v/>
      </c>
      <c r="L175" s="81">
        <f>IF(COUNT(Cum_Rets!L175:L210)&lt;36,"",PRODUCT(Cum_Rets!L175:L210)^(1/3)-1)</f>
        <v>6.6479528850302394E-2</v>
      </c>
      <c r="M175" s="81" t="str">
        <f>IF(COUNT(Cum_Rets!M175:M210)&lt;36,"",PRODUCT(Cum_Rets!M175:M210)^(1/3)-1)</f>
        <v/>
      </c>
      <c r="N175" s="81">
        <f>IF(COUNT(Cum_Rets!N175:N210)&lt;36,"",PRODUCT(Cum_Rets!N175:N210)^(1/3)-1)</f>
        <v>1.5800039755083262E-2</v>
      </c>
      <c r="O175" s="81" t="str">
        <f>IF(COUNT(Cum_Rets!O175:O210)&lt;36,"",PRODUCT(Cum_Rets!O175:O210)^(1/3)-1)</f>
        <v/>
      </c>
      <c r="P175" s="81" t="str">
        <f>IF(COUNT(Cum_Rets!P175:P210)&lt;36,"",PRODUCT(Cum_Rets!P175:P210)^(1/3)-1)</f>
        <v/>
      </c>
      <c r="Q175" s="81">
        <f>IF(COUNT(Cum_Rets!Q175:Q210)&lt;36,"",PRODUCT(Cum_Rets!Q175:Q210)^(1/3)-1)</f>
        <v>5.795247373273904E-2</v>
      </c>
      <c r="R175" s="81">
        <f>IF(COUNT(Cum_Rets!R175:R210)&lt;36,"",PRODUCT(Cum_Rets!R175:R210)^(1/3)-1)</f>
        <v>5.5007745588983692E-2</v>
      </c>
      <c r="S175" s="81">
        <f>IF(COUNT(Cum_Rets!S175:S210)&lt;36,"",PRODUCT(Cum_Rets!S175:S210)^(1/3)-1)</f>
        <v>5.612537809699325E-2</v>
      </c>
      <c r="T175" s="88">
        <f t="shared" si="10"/>
        <v>7.2008405180175927E-2</v>
      </c>
      <c r="U175" s="88">
        <f t="shared" si="11"/>
        <v>6.3567430040169959E-2</v>
      </c>
      <c r="V175" s="88">
        <f t="shared" si="12"/>
        <v>5.795247373273904E-2</v>
      </c>
      <c r="W175" s="88">
        <f t="shared" si="13"/>
        <v>3.5403892672033477E-2</v>
      </c>
      <c r="X175" s="88">
        <f t="shared" si="14"/>
        <v>6.4856126249885487E-3</v>
      </c>
    </row>
    <row r="176" spans="1:24" x14ac:dyDescent="0.25">
      <c r="A176" s="79">
        <v>42947</v>
      </c>
      <c r="B176" s="81" t="str">
        <f>IF(COUNT(Cum_Rets!B176:B211)&lt;36,"",PRODUCT(Cum_Rets!B176:B211)^(1/3)-1)</f>
        <v/>
      </c>
      <c r="C176" s="81">
        <f>IF(COUNT(Cum_Rets!C176:C211)&lt;36,"",PRODUCT(Cum_Rets!C176:C211)^(1/3)-1)</f>
        <v>4.4845951042313814E-2</v>
      </c>
      <c r="D176" s="81">
        <f>IF(COUNT(Cum_Rets!D176:D211)&lt;36,"",PRODUCT(Cum_Rets!D176:D211)^(1/3)-1)</f>
        <v>-1.5872679394009048E-2</v>
      </c>
      <c r="E176" s="81">
        <f>IF(COUNT(Cum_Rets!E176:E211)&lt;36,"",PRODUCT(Cum_Rets!E176:E211)^(1/3)-1)</f>
        <v>5.9310943836967001E-2</v>
      </c>
      <c r="F176" s="81" t="str">
        <f>IF(COUNT(Cum_Rets!F176:F211)&lt;36,"",PRODUCT(Cum_Rets!F176:F211)^(1/3)-1)</f>
        <v/>
      </c>
      <c r="G176" s="81" t="str">
        <f>IF(COUNT(Cum_Rets!G176:G211)&lt;36,"",PRODUCT(Cum_Rets!G176:G211)^(1/3)-1)</f>
        <v/>
      </c>
      <c r="H176" s="81" t="str">
        <f>IF(COUNT(Cum_Rets!H176:H211)&lt;36,"",PRODUCT(Cum_Rets!H176:H211)^(1/3)-1)</f>
        <v/>
      </c>
      <c r="I176" s="81" t="str">
        <f>IF(COUNT(Cum_Rets!I176:I211)&lt;36,"",PRODUCT(Cum_Rets!I176:I211)^(1/3)-1)</f>
        <v/>
      </c>
      <c r="J176" s="81" t="str">
        <f>IF(COUNT(Cum_Rets!J176:J211)&lt;36,"",PRODUCT(Cum_Rets!J176:J211)^(1/3)-1)</f>
        <v/>
      </c>
      <c r="K176" s="81" t="str">
        <f>IF(COUNT(Cum_Rets!K176:K211)&lt;36,"",PRODUCT(Cum_Rets!K176:K211)^(1/3)-1)</f>
        <v/>
      </c>
      <c r="L176" s="81">
        <f>IF(COUNT(Cum_Rets!L176:L211)&lt;36,"",PRODUCT(Cum_Rets!L176:L211)^(1/3)-1)</f>
        <v>4.6462412747830584E-2</v>
      </c>
      <c r="M176" s="81" t="str">
        <f>IF(COUNT(Cum_Rets!M176:M211)&lt;36,"",PRODUCT(Cum_Rets!M176:M211)^(1/3)-1)</f>
        <v/>
      </c>
      <c r="N176" s="81">
        <f>IF(COUNT(Cum_Rets!N176:N211)&lt;36,"",PRODUCT(Cum_Rets!N176:N211)^(1/3)-1)</f>
        <v>-8.1979329832670977E-5</v>
      </c>
      <c r="O176" s="81" t="str">
        <f>IF(COUNT(Cum_Rets!O176:O211)&lt;36,"",PRODUCT(Cum_Rets!O176:O211)^(1/3)-1)</f>
        <v/>
      </c>
      <c r="P176" s="81" t="str">
        <f>IF(COUNT(Cum_Rets!P176:P211)&lt;36,"",PRODUCT(Cum_Rets!P176:P211)^(1/3)-1)</f>
        <v/>
      </c>
      <c r="Q176" s="81">
        <f>IF(COUNT(Cum_Rets!Q176:Q211)&lt;36,"",PRODUCT(Cum_Rets!Q176:Q211)^(1/3)-1)</f>
        <v>3.8131529536504782E-2</v>
      </c>
      <c r="R176" s="81">
        <f>IF(COUNT(Cum_Rets!R176:R211)&lt;36,"",PRODUCT(Cum_Rets!R176:R211)^(1/3)-1)</f>
        <v>3.3624110782658923E-2</v>
      </c>
      <c r="S176" s="81">
        <f>IF(COUNT(Cum_Rets!S176:S211)&lt;36,"",PRODUCT(Cum_Rets!S176:S211)^(1/3)-1)</f>
        <v>3.4257268130136076E-2</v>
      </c>
      <c r="T176" s="88">
        <f t="shared" si="10"/>
        <v>5.1601825183485155E-2</v>
      </c>
      <c r="U176" s="88">
        <f t="shared" si="11"/>
        <v>4.5654181895072199E-2</v>
      </c>
      <c r="V176" s="88">
        <f t="shared" si="12"/>
        <v>3.8131529536504782E-2</v>
      </c>
      <c r="W176" s="88">
        <f t="shared" si="13"/>
        <v>1.6771065726413126E-2</v>
      </c>
      <c r="X176" s="88">
        <f t="shared" si="14"/>
        <v>-6.3982593555032205E-3</v>
      </c>
    </row>
    <row r="177" spans="1:24" x14ac:dyDescent="0.25">
      <c r="A177" s="79">
        <v>42978</v>
      </c>
      <c r="B177" s="81" t="str">
        <f>IF(COUNT(Cum_Rets!B177:B212)&lt;36,"",PRODUCT(Cum_Rets!B177:B212)^(1/3)-1)</f>
        <v/>
      </c>
      <c r="C177" s="81">
        <f>IF(COUNT(Cum_Rets!C177:C212)&lt;36,"",PRODUCT(Cum_Rets!C177:C212)^(1/3)-1)</f>
        <v>4.6520966828983656E-2</v>
      </c>
      <c r="D177" s="81">
        <f>IF(COUNT(Cum_Rets!D177:D212)&lt;36,"",PRODUCT(Cum_Rets!D177:D212)^(1/3)-1)</f>
        <v>-1.3235962914446731E-2</v>
      </c>
      <c r="E177" s="81">
        <f>IF(COUNT(Cum_Rets!E177:E212)&lt;36,"",PRODUCT(Cum_Rets!E177:E212)^(1/3)-1)</f>
        <v>7.6810588089955889E-2</v>
      </c>
      <c r="F177" s="81" t="str">
        <f>IF(COUNT(Cum_Rets!F177:F212)&lt;36,"",PRODUCT(Cum_Rets!F177:F212)^(1/3)-1)</f>
        <v/>
      </c>
      <c r="G177" s="81" t="str">
        <f>IF(COUNT(Cum_Rets!G177:G212)&lt;36,"",PRODUCT(Cum_Rets!G177:G212)^(1/3)-1)</f>
        <v/>
      </c>
      <c r="H177" s="81" t="str">
        <f>IF(COUNT(Cum_Rets!H177:H212)&lt;36,"",PRODUCT(Cum_Rets!H177:H212)^(1/3)-1)</f>
        <v/>
      </c>
      <c r="I177" s="81" t="str">
        <f>IF(COUNT(Cum_Rets!I177:I212)&lt;36,"",PRODUCT(Cum_Rets!I177:I212)^(1/3)-1)</f>
        <v/>
      </c>
      <c r="J177" s="81" t="str">
        <f>IF(COUNT(Cum_Rets!J177:J212)&lt;36,"",PRODUCT(Cum_Rets!J177:J212)^(1/3)-1)</f>
        <v/>
      </c>
      <c r="K177" s="81" t="str">
        <f>IF(COUNT(Cum_Rets!K177:K212)&lt;36,"",PRODUCT(Cum_Rets!K177:K212)^(1/3)-1)</f>
        <v/>
      </c>
      <c r="L177" s="81">
        <f>IF(COUNT(Cum_Rets!L177:L212)&lt;36,"",PRODUCT(Cum_Rets!L177:L212)^(1/3)-1)</f>
        <v>6.0944259734163841E-2</v>
      </c>
      <c r="M177" s="81" t="str">
        <f>IF(COUNT(Cum_Rets!M177:M212)&lt;36,"",PRODUCT(Cum_Rets!M177:M212)^(1/3)-1)</f>
        <v/>
      </c>
      <c r="N177" s="81">
        <f>IF(COUNT(Cum_Rets!N177:N212)&lt;36,"",PRODUCT(Cum_Rets!N177:N212)^(1/3)-1)</f>
        <v>1.0794895216992062E-2</v>
      </c>
      <c r="O177" s="81" t="str">
        <f>IF(COUNT(Cum_Rets!O177:O212)&lt;36,"",PRODUCT(Cum_Rets!O177:O212)^(1/3)-1)</f>
        <v/>
      </c>
      <c r="P177" s="81" t="str">
        <f>IF(COUNT(Cum_Rets!P177:P212)&lt;36,"",PRODUCT(Cum_Rets!P177:P212)^(1/3)-1)</f>
        <v/>
      </c>
      <c r="Q177" s="81">
        <f>IF(COUNT(Cum_Rets!Q177:Q212)&lt;36,"",PRODUCT(Cum_Rets!Q177:Q212)^(1/3)-1)</f>
        <v>5.2865601933508533E-2</v>
      </c>
      <c r="R177" s="81">
        <f>IF(COUNT(Cum_Rets!R177:R212)&lt;36,"",PRODUCT(Cum_Rets!R177:R212)^(1/3)-1)</f>
        <v>4.4435476087007819E-2</v>
      </c>
      <c r="S177" s="81">
        <f>IF(COUNT(Cum_Rets!S177:S212)&lt;36,"",PRODUCT(Cum_Rets!S177:S212)^(1/3)-1)</f>
        <v>5.4714991906192223E-2</v>
      </c>
      <c r="T177" s="88">
        <f t="shared" si="10"/>
        <v>6.7290791076480672E-2</v>
      </c>
      <c r="U177" s="88">
        <f t="shared" si="11"/>
        <v>5.6904930833836187E-2</v>
      </c>
      <c r="V177" s="88">
        <f t="shared" si="12"/>
        <v>4.6520966828983656E-2</v>
      </c>
      <c r="W177" s="88">
        <f t="shared" si="13"/>
        <v>2.7615185651999941E-2</v>
      </c>
      <c r="X177" s="88">
        <f t="shared" si="14"/>
        <v>1.1825519644165471E-3</v>
      </c>
    </row>
    <row r="178" spans="1:24" x14ac:dyDescent="0.25">
      <c r="A178" s="79">
        <v>43008</v>
      </c>
      <c r="B178" s="81" t="str">
        <f>IF(COUNT(Cum_Rets!B178:B213)&lt;36,"",PRODUCT(Cum_Rets!B178:B213)^(1/3)-1)</f>
        <v/>
      </c>
      <c r="C178" s="81">
        <f>IF(COUNT(Cum_Rets!C178:C213)&lt;36,"",PRODUCT(Cum_Rets!C178:C213)^(1/3)-1)</f>
        <v>4.7250401150111809E-2</v>
      </c>
      <c r="D178" s="81">
        <f>IF(COUNT(Cum_Rets!D178:D213)&lt;36,"",PRODUCT(Cum_Rets!D178:D213)^(1/3)-1)</f>
        <v>-8.168547017238792E-4</v>
      </c>
      <c r="E178" s="81">
        <f>IF(COUNT(Cum_Rets!E178:E213)&lt;36,"",PRODUCT(Cum_Rets!E178:E213)^(1/3)-1)</f>
        <v>8.0131778123376796E-2</v>
      </c>
      <c r="F178" s="81" t="str">
        <f>IF(COUNT(Cum_Rets!F178:F213)&lt;36,"",PRODUCT(Cum_Rets!F178:F213)^(1/3)-1)</f>
        <v/>
      </c>
      <c r="G178" s="81" t="str">
        <f>IF(COUNT(Cum_Rets!G178:G213)&lt;36,"",PRODUCT(Cum_Rets!G178:G213)^(1/3)-1)</f>
        <v/>
      </c>
      <c r="H178" s="81" t="str">
        <f>IF(COUNT(Cum_Rets!H178:H213)&lt;36,"",PRODUCT(Cum_Rets!H178:H213)^(1/3)-1)</f>
        <v/>
      </c>
      <c r="I178" s="81" t="str">
        <f>IF(COUNT(Cum_Rets!I178:I213)&lt;36,"",PRODUCT(Cum_Rets!I178:I213)^(1/3)-1)</f>
        <v/>
      </c>
      <c r="J178" s="81" t="str">
        <f>IF(COUNT(Cum_Rets!J178:J213)&lt;36,"",PRODUCT(Cum_Rets!J178:J213)^(1/3)-1)</f>
        <v/>
      </c>
      <c r="K178" s="81" t="str">
        <f>IF(COUNT(Cum_Rets!K178:K213)&lt;36,"",PRODUCT(Cum_Rets!K178:K213)^(1/3)-1)</f>
        <v/>
      </c>
      <c r="L178" s="81">
        <f>IF(COUNT(Cum_Rets!L178:L213)&lt;36,"",PRODUCT(Cum_Rets!L178:L213)^(1/3)-1)</f>
        <v>7.4356562800022008E-2</v>
      </c>
      <c r="M178" s="81" t="str">
        <f>IF(COUNT(Cum_Rets!M178:M213)&lt;36,"",PRODUCT(Cum_Rets!M178:M213)^(1/3)-1)</f>
        <v/>
      </c>
      <c r="N178" s="81">
        <f>IF(COUNT(Cum_Rets!N178:N213)&lt;36,"",PRODUCT(Cum_Rets!N178:N213)^(1/3)-1)</f>
        <v>2.1447852955169155E-2</v>
      </c>
      <c r="O178" s="81" t="str">
        <f>IF(COUNT(Cum_Rets!O178:O213)&lt;36,"",PRODUCT(Cum_Rets!O178:O213)^(1/3)-1)</f>
        <v/>
      </c>
      <c r="P178" s="81" t="str">
        <f>IF(COUNT(Cum_Rets!P178:P213)&lt;36,"",PRODUCT(Cum_Rets!P178:P213)^(1/3)-1)</f>
        <v/>
      </c>
      <c r="Q178" s="81">
        <f>IF(COUNT(Cum_Rets!Q178:Q213)&lt;36,"",PRODUCT(Cum_Rets!Q178:Q213)^(1/3)-1)</f>
        <v>6.0028312499449399E-2</v>
      </c>
      <c r="R178" s="81">
        <f>IF(COUNT(Cum_Rets!R178:R213)&lt;36,"",PRODUCT(Cum_Rets!R178:R213)^(1/3)-1)</f>
        <v>5.6443600991484155E-2</v>
      </c>
      <c r="S178" s="81">
        <f>IF(COUNT(Cum_Rets!S178:S213)&lt;36,"",PRODUCT(Cum_Rets!S178:S213)^(1/3)-1)</f>
        <v>6.5566859219040374E-2</v>
      </c>
      <c r="T178" s="88">
        <f t="shared" si="10"/>
        <v>7.6666648929363923E-2</v>
      </c>
      <c r="U178" s="88">
        <f t="shared" si="11"/>
        <v>6.7192437649735703E-2</v>
      </c>
      <c r="V178" s="88">
        <f t="shared" si="12"/>
        <v>5.6443600991484155E-2</v>
      </c>
      <c r="W178" s="88">
        <f t="shared" si="13"/>
        <v>3.4349127052640482E-2</v>
      </c>
      <c r="X178" s="88">
        <f t="shared" si="14"/>
        <v>1.2541969892411943E-2</v>
      </c>
    </row>
    <row r="179" spans="1:24" x14ac:dyDescent="0.25">
      <c r="A179" s="79">
        <v>43039</v>
      </c>
      <c r="B179" s="81" t="str">
        <f>IF(COUNT(Cum_Rets!B179:B214)&lt;36,"",PRODUCT(Cum_Rets!B179:B214)^(1/3)-1)</f>
        <v/>
      </c>
      <c r="C179" s="81">
        <f>IF(COUNT(Cum_Rets!C179:C214)&lt;36,"",PRODUCT(Cum_Rets!C179:C214)^(1/3)-1)</f>
        <v>5.2869287262582443E-2</v>
      </c>
      <c r="D179" s="81">
        <f>IF(COUNT(Cum_Rets!D179:D214)&lt;36,"",PRODUCT(Cum_Rets!D179:D214)^(1/3)-1)</f>
        <v>8.2563103591282161E-3</v>
      </c>
      <c r="E179" s="81">
        <f>IF(COUNT(Cum_Rets!E179:E214)&lt;36,"",PRODUCT(Cum_Rets!E179:E214)^(1/3)-1)</f>
        <v>8.4825227383440227E-2</v>
      </c>
      <c r="F179" s="81" t="str">
        <f>IF(COUNT(Cum_Rets!F179:F214)&lt;36,"",PRODUCT(Cum_Rets!F179:F214)^(1/3)-1)</f>
        <v/>
      </c>
      <c r="G179" s="81" t="str">
        <f>IF(COUNT(Cum_Rets!G179:G214)&lt;36,"",PRODUCT(Cum_Rets!G179:G214)^(1/3)-1)</f>
        <v/>
      </c>
      <c r="H179" s="81" t="str">
        <f>IF(COUNT(Cum_Rets!H179:H214)&lt;36,"",PRODUCT(Cum_Rets!H179:H214)^(1/3)-1)</f>
        <v/>
      </c>
      <c r="I179" s="81" t="str">
        <f>IF(COUNT(Cum_Rets!I179:I214)&lt;36,"",PRODUCT(Cum_Rets!I179:I214)^(1/3)-1)</f>
        <v/>
      </c>
      <c r="J179" s="81" t="str">
        <f>IF(COUNT(Cum_Rets!J179:J214)&lt;36,"",PRODUCT(Cum_Rets!J179:J214)^(1/3)-1)</f>
        <v/>
      </c>
      <c r="K179" s="81" t="str">
        <f>IF(COUNT(Cum_Rets!K179:K214)&lt;36,"",PRODUCT(Cum_Rets!K179:K214)^(1/3)-1)</f>
        <v/>
      </c>
      <c r="L179" s="81">
        <f>IF(COUNT(Cum_Rets!L179:L214)&lt;36,"",PRODUCT(Cum_Rets!L179:L214)^(1/3)-1)</f>
        <v>7.8560982540200053E-2</v>
      </c>
      <c r="M179" s="81" t="str">
        <f>IF(COUNT(Cum_Rets!M179:M214)&lt;36,"",PRODUCT(Cum_Rets!M179:M214)^(1/3)-1)</f>
        <v/>
      </c>
      <c r="N179" s="81">
        <f>IF(COUNT(Cum_Rets!N179:N214)&lt;36,"",PRODUCT(Cum_Rets!N179:N214)^(1/3)-1)</f>
        <v>2.4903347392870145E-2</v>
      </c>
      <c r="O179" s="81" t="str">
        <f>IF(COUNT(Cum_Rets!O179:O214)&lt;36,"",PRODUCT(Cum_Rets!O179:O214)^(1/3)-1)</f>
        <v/>
      </c>
      <c r="P179" s="81" t="str">
        <f>IF(COUNT(Cum_Rets!P179:P214)&lt;36,"",PRODUCT(Cum_Rets!P179:P214)^(1/3)-1)</f>
        <v/>
      </c>
      <c r="Q179" s="81">
        <f>IF(COUNT(Cum_Rets!Q179:Q214)&lt;36,"",PRODUCT(Cum_Rets!Q179:Q214)^(1/3)-1)</f>
        <v>6.4009367950820684E-2</v>
      </c>
      <c r="R179" s="81">
        <f>IF(COUNT(Cum_Rets!R179:R214)&lt;36,"",PRODUCT(Cum_Rets!R179:R214)^(1/3)-1)</f>
        <v>6.4996316103594465E-2</v>
      </c>
      <c r="S179" s="81">
        <f>IF(COUNT(Cum_Rets!S179:S214)&lt;36,"",PRODUCT(Cum_Rets!S179:S214)^(1/3)-1)</f>
        <v>7.1755982391749074E-2</v>
      </c>
      <c r="T179" s="88">
        <f t="shared" si="10"/>
        <v>8.1066680477496128E-2</v>
      </c>
      <c r="U179" s="88">
        <f t="shared" si="11"/>
        <v>7.1778649321897259E-2</v>
      </c>
      <c r="V179" s="88">
        <f t="shared" si="12"/>
        <v>6.4009367950820684E-2</v>
      </c>
      <c r="W179" s="88">
        <f t="shared" si="13"/>
        <v>3.8886317327726294E-2</v>
      </c>
      <c r="X179" s="88">
        <f t="shared" si="14"/>
        <v>1.8244532579373376E-2</v>
      </c>
    </row>
    <row r="180" spans="1:24" x14ac:dyDescent="0.25">
      <c r="A180" s="79">
        <v>43069</v>
      </c>
      <c r="B180" s="81" t="str">
        <f>IF(COUNT(Cum_Rets!B180:B215)&lt;36,"",PRODUCT(Cum_Rets!B180:B215)^(1/3)-1)</f>
        <v/>
      </c>
      <c r="C180" s="81">
        <f>IF(COUNT(Cum_Rets!C180:C215)&lt;36,"",PRODUCT(Cum_Rets!C180:C215)^(1/3)-1)</f>
        <v>7.16493750774434E-2</v>
      </c>
      <c r="D180" s="81">
        <f>IF(COUNT(Cum_Rets!D180:D215)&lt;36,"",PRODUCT(Cum_Rets!D180:D215)^(1/3)-1)</f>
        <v>3.2332174314667395E-2</v>
      </c>
      <c r="E180" s="81">
        <f>IF(COUNT(Cum_Rets!E180:E215)&lt;36,"",PRODUCT(Cum_Rets!E180:E215)^(1/3)-1)</f>
        <v>0.10361468931281381</v>
      </c>
      <c r="F180" s="81" t="str">
        <f>IF(COUNT(Cum_Rets!F180:F215)&lt;36,"",PRODUCT(Cum_Rets!F180:F215)^(1/3)-1)</f>
        <v/>
      </c>
      <c r="G180" s="81" t="str">
        <f>IF(COUNT(Cum_Rets!G180:G215)&lt;36,"",PRODUCT(Cum_Rets!G180:G215)^(1/3)-1)</f>
        <v/>
      </c>
      <c r="H180" s="81" t="str">
        <f>IF(COUNT(Cum_Rets!H180:H215)&lt;36,"",PRODUCT(Cum_Rets!H180:H215)^(1/3)-1)</f>
        <v/>
      </c>
      <c r="I180" s="81" t="str">
        <f>IF(COUNT(Cum_Rets!I180:I215)&lt;36,"",PRODUCT(Cum_Rets!I180:I215)^(1/3)-1)</f>
        <v/>
      </c>
      <c r="J180" s="81" t="str">
        <f>IF(COUNT(Cum_Rets!J180:J215)&lt;36,"",PRODUCT(Cum_Rets!J180:J215)^(1/3)-1)</f>
        <v/>
      </c>
      <c r="K180" s="81" t="str">
        <f>IF(COUNT(Cum_Rets!K180:K215)&lt;36,"",PRODUCT(Cum_Rets!K180:K215)^(1/3)-1)</f>
        <v/>
      </c>
      <c r="L180" s="81">
        <f>IF(COUNT(Cum_Rets!L180:L215)&lt;36,"",PRODUCT(Cum_Rets!L180:L215)^(1/3)-1)</f>
        <v>9.826350336957268E-2</v>
      </c>
      <c r="M180" s="81" t="str">
        <f>IF(COUNT(Cum_Rets!M180:M215)&lt;36,"",PRODUCT(Cum_Rets!M180:M215)^(1/3)-1)</f>
        <v/>
      </c>
      <c r="N180" s="81">
        <f>IF(COUNT(Cum_Rets!N180:N215)&lt;36,"",PRODUCT(Cum_Rets!N180:N215)^(1/3)-1)</f>
        <v>3.4799265031298487E-2</v>
      </c>
      <c r="O180" s="81" t="str">
        <f>IF(COUNT(Cum_Rets!O180:O215)&lt;36,"",PRODUCT(Cum_Rets!O180:O215)^(1/3)-1)</f>
        <v/>
      </c>
      <c r="P180" s="81" t="str">
        <f>IF(COUNT(Cum_Rets!P180:P215)&lt;36,"",PRODUCT(Cum_Rets!P180:P215)^(1/3)-1)</f>
        <v/>
      </c>
      <c r="Q180" s="81">
        <f>IF(COUNT(Cum_Rets!Q180:Q215)&lt;36,"",PRODUCT(Cum_Rets!Q180:Q215)^(1/3)-1)</f>
        <v>7.9233873861920046E-2</v>
      </c>
      <c r="R180" s="81">
        <f>IF(COUNT(Cum_Rets!R180:R215)&lt;36,"",PRODUCT(Cum_Rets!R180:R215)^(1/3)-1)</f>
        <v>9.5029800901603956E-2</v>
      </c>
      <c r="S180" s="81">
        <f>IF(COUNT(Cum_Rets!S180:S215)&lt;36,"",PRODUCT(Cum_Rets!S180:S215)^(1/3)-1)</f>
        <v>9.0036045264022313E-2</v>
      </c>
      <c r="T180" s="88">
        <f t="shared" si="10"/>
        <v>0.10040397774686914</v>
      </c>
      <c r="U180" s="88">
        <f t="shared" si="11"/>
        <v>9.6646652135588318E-2</v>
      </c>
      <c r="V180" s="88">
        <f t="shared" si="12"/>
        <v>7.9233873861920046E-2</v>
      </c>
      <c r="W180" s="88">
        <f t="shared" si="13"/>
        <v>5.3224320054370944E-2</v>
      </c>
      <c r="X180" s="88">
        <f t="shared" si="14"/>
        <v>3.3812428744646052E-2</v>
      </c>
    </row>
    <row r="181" spans="1:24" x14ac:dyDescent="0.25">
      <c r="A181" s="79">
        <v>43100</v>
      </c>
      <c r="B181" s="81" t="str">
        <f>IF(COUNT(Cum_Rets!B181:B216)&lt;36,"",PRODUCT(Cum_Rets!B181:B216)^(1/3)-1)</f>
        <v/>
      </c>
      <c r="C181" s="81">
        <f>IF(COUNT(Cum_Rets!C181:C216)&lt;36,"",PRODUCT(Cum_Rets!C181:C216)^(1/3)-1)</f>
        <v>6.8986936479555672E-2</v>
      </c>
      <c r="D181" s="81">
        <f>IF(COUNT(Cum_Rets!D181:D216)&lt;36,"",PRODUCT(Cum_Rets!D181:D216)^(1/3)-1)</f>
        <v>3.1014818906001773E-2</v>
      </c>
      <c r="E181" s="81">
        <f>IF(COUNT(Cum_Rets!E181:E216)&lt;36,"",PRODUCT(Cum_Rets!E181:E216)^(1/3)-1)</f>
        <v>9.4797048668603834E-2</v>
      </c>
      <c r="F181" s="81" t="str">
        <f>IF(COUNT(Cum_Rets!F181:F216)&lt;36,"",PRODUCT(Cum_Rets!F181:F216)^(1/3)-1)</f>
        <v/>
      </c>
      <c r="G181" s="81" t="str">
        <f>IF(COUNT(Cum_Rets!G181:G216)&lt;36,"",PRODUCT(Cum_Rets!G181:G216)^(1/3)-1)</f>
        <v/>
      </c>
      <c r="H181" s="81" t="str">
        <f>IF(COUNT(Cum_Rets!H181:H216)&lt;36,"",PRODUCT(Cum_Rets!H181:H216)^(1/3)-1)</f>
        <v/>
      </c>
      <c r="I181" s="81" t="str">
        <f>IF(COUNT(Cum_Rets!I181:I216)&lt;36,"",PRODUCT(Cum_Rets!I181:I216)^(1/3)-1)</f>
        <v/>
      </c>
      <c r="J181" s="81" t="str">
        <f>IF(COUNT(Cum_Rets!J181:J216)&lt;36,"",PRODUCT(Cum_Rets!J181:J216)^(1/3)-1)</f>
        <v/>
      </c>
      <c r="K181" s="81" t="str">
        <f>IF(COUNT(Cum_Rets!K181:K216)&lt;36,"",PRODUCT(Cum_Rets!K181:K216)^(1/3)-1)</f>
        <v/>
      </c>
      <c r="L181" s="81">
        <f>IF(COUNT(Cum_Rets!L181:L216)&lt;36,"",PRODUCT(Cum_Rets!L181:L216)^(1/3)-1)</f>
        <v>9.60687284270616E-2</v>
      </c>
      <c r="M181" s="81" t="str">
        <f>IF(COUNT(Cum_Rets!M181:M216)&lt;36,"",PRODUCT(Cum_Rets!M181:M216)^(1/3)-1)</f>
        <v/>
      </c>
      <c r="N181" s="81">
        <f>IF(COUNT(Cum_Rets!N181:N216)&lt;36,"",PRODUCT(Cum_Rets!N181:N216)^(1/3)-1)</f>
        <v>3.7275104296721651E-2</v>
      </c>
      <c r="O181" s="81" t="str">
        <f>IF(COUNT(Cum_Rets!O181:O216)&lt;36,"",PRODUCT(Cum_Rets!O181:O216)^(1/3)-1)</f>
        <v/>
      </c>
      <c r="P181" s="81" t="str">
        <f>IF(COUNT(Cum_Rets!P181:P216)&lt;36,"",PRODUCT(Cum_Rets!P181:P216)^(1/3)-1)</f>
        <v/>
      </c>
      <c r="Q181" s="81">
        <f>IF(COUNT(Cum_Rets!Q181:Q216)&lt;36,"",PRODUCT(Cum_Rets!Q181:Q216)^(1/3)-1)</f>
        <v>9.2071931672532026E-2</v>
      </c>
      <c r="R181" s="81">
        <f>IF(COUNT(Cum_Rets!R181:R216)&lt;36,"",PRODUCT(Cum_Rets!R181:R216)^(1/3)-1)</f>
        <v>9.1412403983361923E-2</v>
      </c>
      <c r="S181" s="81">
        <f>IF(COUNT(Cum_Rets!S181:S216)&lt;36,"",PRODUCT(Cum_Rets!S181:S216)^(1/3)-1)</f>
        <v>9.3324042035920263E-2</v>
      </c>
      <c r="T181" s="88">
        <f t="shared" si="10"/>
        <v>9.530572057198694E-2</v>
      </c>
      <c r="U181" s="88">
        <f t="shared" si="11"/>
        <v>9.343449017056793E-2</v>
      </c>
      <c r="V181" s="88">
        <f t="shared" si="12"/>
        <v>9.1412403983361923E-2</v>
      </c>
      <c r="W181" s="88">
        <f t="shared" si="13"/>
        <v>5.3131020388138661E-2</v>
      </c>
      <c r="X181" s="88">
        <f t="shared" si="14"/>
        <v>3.4770990140433701E-2</v>
      </c>
    </row>
    <row r="182" spans="1:24" x14ac:dyDescent="0.25">
      <c r="A182" s="79">
        <v>43131</v>
      </c>
      <c r="B182" s="81" t="str">
        <f>IF(COUNT(Cum_Rets!B182:B217)&lt;36,"",PRODUCT(Cum_Rets!B182:B217)^(1/3)-1)</f>
        <v/>
      </c>
      <c r="C182" s="81">
        <f>IF(COUNT(Cum_Rets!C182:C217)&lt;36,"",PRODUCT(Cum_Rets!C182:C217)^(1/3)-1)</f>
        <v>5.7797295476461619E-2</v>
      </c>
      <c r="D182" s="81">
        <f>IF(COUNT(Cum_Rets!D182:D217)&lt;36,"",PRODUCT(Cum_Rets!D182:D217)^(1/3)-1)</f>
        <v>2.6123972209006086E-2</v>
      </c>
      <c r="E182" s="81">
        <f>IF(COUNT(Cum_Rets!E182:E217)&lt;36,"",PRODUCT(Cum_Rets!E182:E217)^(1/3)-1)</f>
        <v>7.1467652035479556E-2</v>
      </c>
      <c r="F182" s="81" t="str">
        <f>IF(COUNT(Cum_Rets!F182:F217)&lt;36,"",PRODUCT(Cum_Rets!F182:F217)^(1/3)-1)</f>
        <v/>
      </c>
      <c r="G182" s="81" t="str">
        <f>IF(COUNT(Cum_Rets!G182:G217)&lt;36,"",PRODUCT(Cum_Rets!G182:G217)^(1/3)-1)</f>
        <v/>
      </c>
      <c r="H182" s="81" t="str">
        <f>IF(COUNT(Cum_Rets!H182:H217)&lt;36,"",PRODUCT(Cum_Rets!H182:H217)^(1/3)-1)</f>
        <v/>
      </c>
      <c r="I182" s="81" t="str">
        <f>IF(COUNT(Cum_Rets!I182:I217)&lt;36,"",PRODUCT(Cum_Rets!I182:I217)^(1/3)-1)</f>
        <v/>
      </c>
      <c r="J182" s="81" t="str">
        <f>IF(COUNT(Cum_Rets!J182:J217)&lt;36,"",PRODUCT(Cum_Rets!J182:J217)^(1/3)-1)</f>
        <v/>
      </c>
      <c r="K182" s="81" t="str">
        <f>IF(COUNT(Cum_Rets!K182:K217)&lt;36,"",PRODUCT(Cum_Rets!K182:K217)^(1/3)-1)</f>
        <v/>
      </c>
      <c r="L182" s="81">
        <f>IF(COUNT(Cum_Rets!L182:L217)&lt;36,"",PRODUCT(Cum_Rets!L182:L217)^(1/3)-1)</f>
        <v>8.4673992930045072E-2</v>
      </c>
      <c r="M182" s="81" t="str">
        <f>IF(COUNT(Cum_Rets!M182:M217)&lt;36,"",PRODUCT(Cum_Rets!M182:M217)^(1/3)-1)</f>
        <v/>
      </c>
      <c r="N182" s="81">
        <f>IF(COUNT(Cum_Rets!N182:N217)&lt;36,"",PRODUCT(Cum_Rets!N182:N217)^(1/3)-1)</f>
        <v>4.6553879715590885E-2</v>
      </c>
      <c r="O182" s="81" t="str">
        <f>IF(COUNT(Cum_Rets!O182:O217)&lt;36,"",PRODUCT(Cum_Rets!O182:O217)^(1/3)-1)</f>
        <v/>
      </c>
      <c r="P182" s="81" t="str">
        <f>IF(COUNT(Cum_Rets!P182:P217)&lt;36,"",PRODUCT(Cum_Rets!P182:P217)^(1/3)-1)</f>
        <v/>
      </c>
      <c r="Q182" s="81">
        <f>IF(COUNT(Cum_Rets!Q182:Q217)&lt;36,"",PRODUCT(Cum_Rets!Q182:Q217)^(1/3)-1)</f>
        <v>9.2316779741076882E-2</v>
      </c>
      <c r="R182" s="81">
        <f>IF(COUNT(Cum_Rets!R182:R217)&lt;36,"",PRODUCT(Cum_Rets!R182:R217)^(1/3)-1)</f>
        <v>8.2950291562676526E-2</v>
      </c>
      <c r="S182" s="81">
        <f>IF(COUNT(Cum_Rets!S182:S217)&lt;36,"",PRODUCT(Cum_Rets!S182:S217)^(1/3)-1)</f>
        <v>9.2788520422450338E-2</v>
      </c>
      <c r="T182" s="88">
        <f t="shared" si="10"/>
        <v>8.7731107654457796E-2</v>
      </c>
      <c r="U182" s="88">
        <f t="shared" si="11"/>
        <v>8.3812142246360799E-2</v>
      </c>
      <c r="V182" s="88">
        <f t="shared" si="12"/>
        <v>7.1467652035479556E-2</v>
      </c>
      <c r="W182" s="88">
        <f t="shared" si="13"/>
        <v>5.2175587596026252E-2</v>
      </c>
      <c r="X182" s="88">
        <f t="shared" si="14"/>
        <v>3.8381916712956966E-2</v>
      </c>
    </row>
    <row r="183" spans="1:24" x14ac:dyDescent="0.25">
      <c r="A183" s="79">
        <v>43159</v>
      </c>
      <c r="B183" s="81" t="str">
        <f>IF(COUNT(Cum_Rets!B183:B218)&lt;36,"",PRODUCT(Cum_Rets!B183:B218)^(1/3)-1)</f>
        <v/>
      </c>
      <c r="C183" s="81">
        <f>IF(COUNT(Cum_Rets!C183:C218)&lt;36,"",PRODUCT(Cum_Rets!C183:C218)^(1/3)-1)</f>
        <v>6.525645393251378E-2</v>
      </c>
      <c r="D183" s="81">
        <f>IF(COUNT(Cum_Rets!D183:D218)&lt;36,"",PRODUCT(Cum_Rets!D183:D218)^(1/3)-1)</f>
        <v>2.7060742072175348E-2</v>
      </c>
      <c r="E183" s="81">
        <f>IF(COUNT(Cum_Rets!E183:E218)&lt;36,"",PRODUCT(Cum_Rets!E183:E218)^(1/3)-1)</f>
        <v>5.8202999443621284E-2</v>
      </c>
      <c r="F183" s="81" t="str">
        <f>IF(COUNT(Cum_Rets!F183:F218)&lt;36,"",PRODUCT(Cum_Rets!F183:F218)^(1/3)-1)</f>
        <v/>
      </c>
      <c r="G183" s="81" t="str">
        <f>IF(COUNT(Cum_Rets!G183:G218)&lt;36,"",PRODUCT(Cum_Rets!G183:G218)^(1/3)-1)</f>
        <v/>
      </c>
      <c r="H183" s="81" t="str">
        <f>IF(COUNT(Cum_Rets!H183:H218)&lt;36,"",PRODUCT(Cum_Rets!H183:H218)^(1/3)-1)</f>
        <v/>
      </c>
      <c r="I183" s="81" t="str">
        <f>IF(COUNT(Cum_Rets!I183:I218)&lt;36,"",PRODUCT(Cum_Rets!I183:I218)^(1/3)-1)</f>
        <v/>
      </c>
      <c r="J183" s="81" t="str">
        <f>IF(COUNT(Cum_Rets!J183:J218)&lt;36,"",PRODUCT(Cum_Rets!J183:J218)^(1/3)-1)</f>
        <v/>
      </c>
      <c r="K183" s="81" t="str">
        <f>IF(COUNT(Cum_Rets!K183:K218)&lt;36,"",PRODUCT(Cum_Rets!K183:K218)^(1/3)-1)</f>
        <v/>
      </c>
      <c r="L183" s="81">
        <f>IF(COUNT(Cum_Rets!L183:L218)&lt;36,"",PRODUCT(Cum_Rets!L183:L218)^(1/3)-1)</f>
        <v>7.7757539028319833E-2</v>
      </c>
      <c r="M183" s="81" t="str">
        <f>IF(COUNT(Cum_Rets!M183:M218)&lt;36,"",PRODUCT(Cum_Rets!M183:M218)^(1/3)-1)</f>
        <v/>
      </c>
      <c r="N183" s="81">
        <f>IF(COUNT(Cum_Rets!N183:N218)&lt;36,"",PRODUCT(Cum_Rets!N183:N218)^(1/3)-1)</f>
        <v>2.9818833289014135E-2</v>
      </c>
      <c r="O183" s="81" t="str">
        <f>IF(COUNT(Cum_Rets!O183:O218)&lt;36,"",PRODUCT(Cum_Rets!O183:O218)^(1/3)-1)</f>
        <v/>
      </c>
      <c r="P183" s="81" t="str">
        <f>IF(COUNT(Cum_Rets!P183:P218)&lt;36,"",PRODUCT(Cum_Rets!P183:P218)^(1/3)-1)</f>
        <v/>
      </c>
      <c r="Q183" s="81">
        <f>IF(COUNT(Cum_Rets!Q183:Q218)&lt;36,"",PRODUCT(Cum_Rets!Q183:Q218)^(1/3)-1)</f>
        <v>7.5161864483762608E-2</v>
      </c>
      <c r="R183" s="81">
        <f>IF(COUNT(Cum_Rets!R183:R218)&lt;36,"",PRODUCT(Cum_Rets!R183:R218)^(1/3)-1)</f>
        <v>6.7691605440595382E-2</v>
      </c>
      <c r="S183" s="81">
        <f>IF(COUNT(Cum_Rets!S183:S218)&lt;36,"",PRODUCT(Cum_Rets!S183:S218)^(1/3)-1)</f>
        <v>8.2150724602078951E-2</v>
      </c>
      <c r="T183" s="88">
        <f t="shared" si="10"/>
        <v>7.6200134301585495E-2</v>
      </c>
      <c r="U183" s="88">
        <f t="shared" si="11"/>
        <v>7.1426734962178995E-2</v>
      </c>
      <c r="V183" s="88">
        <f t="shared" si="12"/>
        <v>6.525645393251378E-2</v>
      </c>
      <c r="W183" s="88">
        <f t="shared" si="13"/>
        <v>4.4010916366317709E-2</v>
      </c>
      <c r="X183" s="88">
        <f t="shared" si="14"/>
        <v>2.8715596802278621E-2</v>
      </c>
    </row>
    <row r="184" spans="1:24" x14ac:dyDescent="0.25">
      <c r="A184" s="79">
        <v>43190</v>
      </c>
      <c r="B184" s="81" t="str">
        <f>IF(COUNT(Cum_Rets!B184:B219)&lt;36,"",PRODUCT(Cum_Rets!B184:B219)^(1/3)-1)</f>
        <v/>
      </c>
      <c r="C184" s="81">
        <f>IF(COUNT(Cum_Rets!C184:C219)&lt;36,"",PRODUCT(Cum_Rets!C184:C219)^(1/3)-1)</f>
        <v>3.4208059809574198E-2</v>
      </c>
      <c r="D184" s="81">
        <f>IF(COUNT(Cum_Rets!D184:D219)&lt;36,"",PRODUCT(Cum_Rets!D184:D219)^(1/3)-1)</f>
        <v>1.2285971638042348E-2</v>
      </c>
      <c r="E184" s="81">
        <f>IF(COUNT(Cum_Rets!E184:E219)&lt;36,"",PRODUCT(Cum_Rets!E184:E219)^(1/3)-1)</f>
        <v>4.1283616360224151E-2</v>
      </c>
      <c r="F184" s="81" t="str">
        <f>IF(COUNT(Cum_Rets!F184:F219)&lt;36,"",PRODUCT(Cum_Rets!F184:F219)^(1/3)-1)</f>
        <v/>
      </c>
      <c r="G184" s="81" t="str">
        <f>IF(COUNT(Cum_Rets!G184:G219)&lt;36,"",PRODUCT(Cum_Rets!G184:G219)^(1/3)-1)</f>
        <v/>
      </c>
      <c r="H184" s="81" t="str">
        <f>IF(COUNT(Cum_Rets!H184:H219)&lt;36,"",PRODUCT(Cum_Rets!H184:H219)^(1/3)-1)</f>
        <v/>
      </c>
      <c r="I184" s="81" t="str">
        <f>IF(COUNT(Cum_Rets!I184:I219)&lt;36,"",PRODUCT(Cum_Rets!I184:I219)^(1/3)-1)</f>
        <v/>
      </c>
      <c r="J184" s="81" t="str">
        <f>IF(COUNT(Cum_Rets!J184:J219)&lt;36,"",PRODUCT(Cum_Rets!J184:J219)^(1/3)-1)</f>
        <v/>
      </c>
      <c r="K184" s="81" t="str">
        <f>IF(COUNT(Cum_Rets!K184:K219)&lt;36,"",PRODUCT(Cum_Rets!K184:K219)^(1/3)-1)</f>
        <v/>
      </c>
      <c r="L184" s="81">
        <f>IF(COUNT(Cum_Rets!L184:L219)&lt;36,"",PRODUCT(Cum_Rets!L184:L219)^(1/3)-1)</f>
        <v>5.5524464503054594E-2</v>
      </c>
      <c r="M184" s="81" t="str">
        <f>IF(COUNT(Cum_Rets!M184:M219)&lt;36,"",PRODUCT(Cum_Rets!M184:M219)^(1/3)-1)</f>
        <v/>
      </c>
      <c r="N184" s="81">
        <f>IF(COUNT(Cum_Rets!N184:N219)&lt;36,"",PRODUCT(Cum_Rets!N184:N219)^(1/3)-1)</f>
        <v>1.5946671062718742E-2</v>
      </c>
      <c r="O184" s="81" t="str">
        <f>IF(COUNT(Cum_Rets!O184:O219)&lt;36,"",PRODUCT(Cum_Rets!O184:O219)^(1/3)-1)</f>
        <v/>
      </c>
      <c r="P184" s="81" t="str">
        <f>IF(COUNT(Cum_Rets!P184:P219)&lt;36,"",PRODUCT(Cum_Rets!P184:P219)^(1/3)-1)</f>
        <v/>
      </c>
      <c r="Q184" s="81">
        <f>IF(COUNT(Cum_Rets!Q184:Q219)&lt;36,"",PRODUCT(Cum_Rets!Q184:Q219)^(1/3)-1)</f>
        <v>5.7072075598518568E-2</v>
      </c>
      <c r="R184" s="81">
        <f>IF(COUNT(Cum_Rets!R184:R219)&lt;36,"",PRODUCT(Cum_Rets!R184:R219)^(1/3)-1)</f>
        <v>5.1398887598207432E-2</v>
      </c>
      <c r="S184" s="81">
        <f>IF(COUNT(Cum_Rets!S184:S219)&lt;36,"",PRODUCT(Cum_Rets!S184:S219)^(1/3)-1)</f>
        <v>6.0805238774237269E-2</v>
      </c>
      <c r="T184" s="88">
        <f t="shared" si="10"/>
        <v>5.6143508941240185E-2</v>
      </c>
      <c r="U184" s="88">
        <f t="shared" si="11"/>
        <v>5.3461676050631013E-2</v>
      </c>
      <c r="V184" s="88">
        <f t="shared" si="12"/>
        <v>4.1283616360224151E-2</v>
      </c>
      <c r="W184" s="88">
        <f t="shared" si="13"/>
        <v>2.507736543614647E-2</v>
      </c>
      <c r="X184" s="88">
        <f t="shared" si="14"/>
        <v>1.4482391292848184E-2</v>
      </c>
    </row>
    <row r="185" spans="1:24" x14ac:dyDescent="0.25">
      <c r="A185" s="79">
        <v>43220</v>
      </c>
      <c r="B185" s="81" t="str">
        <f>IF(COUNT(Cum_Rets!B185:B220)&lt;36,"",PRODUCT(Cum_Rets!B185:B220)^(1/3)-1)</f>
        <v/>
      </c>
      <c r="C185" s="81">
        <f>IF(COUNT(Cum_Rets!C185:C220)&lt;36,"",PRODUCT(Cum_Rets!C185:C220)^(1/3)-1)</f>
        <v>3.6214676847912353E-2</v>
      </c>
      <c r="D185" s="81">
        <f>IF(COUNT(Cum_Rets!D185:D220)&lt;36,"",PRODUCT(Cum_Rets!D185:D220)^(1/3)-1)</f>
        <v>7.4729956542267661E-3</v>
      </c>
      <c r="E185" s="81">
        <f>IF(COUNT(Cum_Rets!E185:E220)&lt;36,"",PRODUCT(Cum_Rets!E185:E220)^(1/3)-1)</f>
        <v>2.4061885156618112E-2</v>
      </c>
      <c r="F185" s="81" t="str">
        <f>IF(COUNT(Cum_Rets!F185:F220)&lt;36,"",PRODUCT(Cum_Rets!F185:F220)^(1/3)-1)</f>
        <v/>
      </c>
      <c r="G185" s="81" t="str">
        <f>IF(COUNT(Cum_Rets!G185:G220)&lt;36,"",PRODUCT(Cum_Rets!G185:G220)^(1/3)-1)</f>
        <v/>
      </c>
      <c r="H185" s="81" t="str">
        <f>IF(COUNT(Cum_Rets!H185:H220)&lt;36,"",PRODUCT(Cum_Rets!H185:H220)^(1/3)-1)</f>
        <v/>
      </c>
      <c r="I185" s="81" t="str">
        <f>IF(COUNT(Cum_Rets!I185:I220)&lt;36,"",PRODUCT(Cum_Rets!I185:I220)^(1/3)-1)</f>
        <v/>
      </c>
      <c r="J185" s="81" t="str">
        <f>IF(COUNT(Cum_Rets!J185:J220)&lt;36,"",PRODUCT(Cum_Rets!J185:J220)^(1/3)-1)</f>
        <v/>
      </c>
      <c r="K185" s="81" t="str">
        <f>IF(COUNT(Cum_Rets!K185:K220)&lt;36,"",PRODUCT(Cum_Rets!K185:K220)^(1/3)-1)</f>
        <v/>
      </c>
      <c r="L185" s="81">
        <f>IF(COUNT(Cum_Rets!L185:L220)&lt;36,"",PRODUCT(Cum_Rets!L185:L220)^(1/3)-1)</f>
        <v>4.1722471014754126E-2</v>
      </c>
      <c r="M185" s="81" t="str">
        <f>IF(COUNT(Cum_Rets!M185:M220)&lt;36,"",PRODUCT(Cum_Rets!M185:M220)^(1/3)-1)</f>
        <v/>
      </c>
      <c r="N185" s="81">
        <f>IF(COUNT(Cum_Rets!N185:N220)&lt;36,"",PRODUCT(Cum_Rets!N185:N220)^(1/3)-1)</f>
        <v>1.2329351708835645E-2</v>
      </c>
      <c r="O185" s="81" t="str">
        <f>IF(COUNT(Cum_Rets!O185:O220)&lt;36,"",PRODUCT(Cum_Rets!O185:O220)^(1/3)-1)</f>
        <v/>
      </c>
      <c r="P185" s="81" t="str">
        <f>IF(COUNT(Cum_Rets!P185:P220)&lt;36,"",PRODUCT(Cum_Rets!P185:P220)^(1/3)-1)</f>
        <v/>
      </c>
      <c r="Q185" s="81">
        <f>IF(COUNT(Cum_Rets!Q185:Q220)&lt;36,"",PRODUCT(Cum_Rets!Q185:Q220)^(1/3)-1)</f>
        <v>4.101337266846472E-2</v>
      </c>
      <c r="R185" s="81">
        <f>IF(COUNT(Cum_Rets!R185:R220)&lt;36,"",PRODUCT(Cum_Rets!R185:R220)^(1/3)-1)</f>
        <v>5.1667282420310601E-2</v>
      </c>
      <c r="S185" s="81">
        <f>IF(COUNT(Cum_Rets!S185:S220)&lt;36,"",PRODUCT(Cum_Rets!S185:S220)^(1/3)-1)</f>
        <v>5.0513269860541499E-2</v>
      </c>
      <c r="T185" s="88">
        <f t="shared" si="10"/>
        <v>4.5700395576976721E-2</v>
      </c>
      <c r="U185" s="88">
        <f t="shared" si="11"/>
        <v>4.1367921841609423E-2</v>
      </c>
      <c r="V185" s="88">
        <f t="shared" si="12"/>
        <v>3.6214676847912353E-2</v>
      </c>
      <c r="W185" s="88">
        <f t="shared" si="13"/>
        <v>1.8195618432726879E-2</v>
      </c>
      <c r="X185" s="88">
        <f t="shared" si="14"/>
        <v>1.0386809286992094E-2</v>
      </c>
    </row>
    <row r="186" spans="1:24" x14ac:dyDescent="0.25">
      <c r="A186" s="79">
        <v>43251</v>
      </c>
      <c r="B186" s="81" t="str">
        <f>IF(COUNT(Cum_Rets!B186:B221)&lt;36,"",PRODUCT(Cum_Rets!B186:B221)^(1/3)-1)</f>
        <v/>
      </c>
      <c r="C186" s="81">
        <f>IF(COUNT(Cum_Rets!C186:C221)&lt;36,"",PRODUCT(Cum_Rets!C186:C221)^(1/3)-1)</f>
        <v>3.8889328293578052E-2</v>
      </c>
      <c r="D186" s="81">
        <f>IF(COUNT(Cum_Rets!D186:D221)&lt;36,"",PRODUCT(Cum_Rets!D186:D221)^(1/3)-1)</f>
        <v>8.6797220670575825E-4</v>
      </c>
      <c r="E186" s="81">
        <f>IF(COUNT(Cum_Rets!E186:E221)&lt;36,"",PRODUCT(Cum_Rets!E186:E221)^(1/3)-1)</f>
        <v>2.7066530406889999E-2</v>
      </c>
      <c r="F186" s="81" t="str">
        <f>IF(COUNT(Cum_Rets!F186:F221)&lt;36,"",PRODUCT(Cum_Rets!F186:F221)^(1/3)-1)</f>
        <v/>
      </c>
      <c r="G186" s="81" t="str">
        <f>IF(COUNT(Cum_Rets!G186:G221)&lt;36,"",PRODUCT(Cum_Rets!G186:G221)^(1/3)-1)</f>
        <v/>
      </c>
      <c r="H186" s="81" t="str">
        <f>IF(COUNT(Cum_Rets!H186:H221)&lt;36,"",PRODUCT(Cum_Rets!H186:H221)^(1/3)-1)</f>
        <v/>
      </c>
      <c r="I186" s="81" t="str">
        <f>IF(COUNT(Cum_Rets!I186:I221)&lt;36,"",PRODUCT(Cum_Rets!I186:I221)^(1/3)-1)</f>
        <v/>
      </c>
      <c r="J186" s="81" t="str">
        <f>IF(COUNT(Cum_Rets!J186:J221)&lt;36,"",PRODUCT(Cum_Rets!J186:J221)^(1/3)-1)</f>
        <v/>
      </c>
      <c r="K186" s="81" t="str">
        <f>IF(COUNT(Cum_Rets!K186:K221)&lt;36,"",PRODUCT(Cum_Rets!K186:K221)^(1/3)-1)</f>
        <v/>
      </c>
      <c r="L186" s="81">
        <f>IF(COUNT(Cum_Rets!L186:L221)&lt;36,"",PRODUCT(Cum_Rets!L186:L221)^(1/3)-1)</f>
        <v>4.4027625123361114E-2</v>
      </c>
      <c r="M186" s="81" t="str">
        <f>IF(COUNT(Cum_Rets!M186:M221)&lt;36,"",PRODUCT(Cum_Rets!M186:M221)^(1/3)-1)</f>
        <v/>
      </c>
      <c r="N186" s="81">
        <f>IF(COUNT(Cum_Rets!N186:N221)&lt;36,"",PRODUCT(Cum_Rets!N186:N221)^(1/3)-1)</f>
        <v>1.5508890867090841E-2</v>
      </c>
      <c r="O186" s="81">
        <f>IF(COUNT(Cum_Rets!O186:O221)&lt;36,"",PRODUCT(Cum_Rets!O186:O221)^(1/3)-1)</f>
        <v>-9.1045658377072458E-3</v>
      </c>
      <c r="P186" s="81" t="str">
        <f>IF(COUNT(Cum_Rets!P186:P221)&lt;36,"",PRODUCT(Cum_Rets!P186:P221)^(1/3)-1)</f>
        <v/>
      </c>
      <c r="Q186" s="81">
        <f>IF(COUNT(Cum_Rets!Q186:Q221)&lt;36,"",PRODUCT(Cum_Rets!Q186:Q221)^(1/3)-1)</f>
        <v>4.0504375195234532E-2</v>
      </c>
      <c r="R186" s="81">
        <f>IF(COUNT(Cum_Rets!R186:R221)&lt;36,"",PRODUCT(Cum_Rets!R186:R221)^(1/3)-1)</f>
        <v>4.6601947128164678E-2</v>
      </c>
      <c r="S186" s="81">
        <f>IF(COUNT(Cum_Rets!S186:S221)&lt;36,"",PRODUCT(Cum_Rets!S186:S221)^(1/3)-1)</f>
        <v>5.2746768952819822E-2</v>
      </c>
      <c r="T186" s="88">
        <f t="shared" si="10"/>
        <v>4.4799921724802183E-2</v>
      </c>
      <c r="U186" s="88">
        <f t="shared" si="11"/>
        <v>4.1385187677266178E-2</v>
      </c>
      <c r="V186" s="88">
        <f t="shared" si="12"/>
        <v>3.2977929350234025E-2</v>
      </c>
      <c r="W186" s="88">
        <f t="shared" si="13"/>
        <v>1.184866120199457E-2</v>
      </c>
      <c r="X186" s="88">
        <f t="shared" si="14"/>
        <v>-2.1237892066181411E-3</v>
      </c>
    </row>
    <row r="187" spans="1:24" x14ac:dyDescent="0.25">
      <c r="A187" s="79">
        <v>43281</v>
      </c>
      <c r="B187" s="81" t="str">
        <f>IF(COUNT(Cum_Rets!B187:B222)&lt;36,"",PRODUCT(Cum_Rets!B187:B222)^(1/3)-1)</f>
        <v/>
      </c>
      <c r="C187" s="81">
        <f>IF(COUNT(Cum_Rets!C187:C222)&lt;36,"",PRODUCT(Cum_Rets!C187:C222)^(1/3)-1)</f>
        <v>3.7779267113173143E-2</v>
      </c>
      <c r="D187" s="81">
        <f>IF(COUNT(Cum_Rets!D187:D222)&lt;36,"",PRODUCT(Cum_Rets!D187:D222)^(1/3)-1)</f>
        <v>3.6976516935336434E-3</v>
      </c>
      <c r="E187" s="81">
        <f>IF(COUNT(Cum_Rets!E187:E222)&lt;36,"",PRODUCT(Cum_Rets!E187:E222)^(1/3)-1)</f>
        <v>2.5505055688315625E-2</v>
      </c>
      <c r="F187" s="81" t="str">
        <f>IF(COUNT(Cum_Rets!F187:F222)&lt;36,"",PRODUCT(Cum_Rets!F187:F222)^(1/3)-1)</f>
        <v/>
      </c>
      <c r="G187" s="81" t="str">
        <f>IF(COUNT(Cum_Rets!G187:G222)&lt;36,"",PRODUCT(Cum_Rets!G187:G222)^(1/3)-1)</f>
        <v/>
      </c>
      <c r="H187" s="81" t="str">
        <f>IF(COUNT(Cum_Rets!H187:H222)&lt;36,"",PRODUCT(Cum_Rets!H187:H222)^(1/3)-1)</f>
        <v/>
      </c>
      <c r="I187" s="81" t="str">
        <f>IF(COUNT(Cum_Rets!I187:I222)&lt;36,"",PRODUCT(Cum_Rets!I187:I222)^(1/3)-1)</f>
        <v/>
      </c>
      <c r="J187" s="81" t="str">
        <f>IF(COUNT(Cum_Rets!J187:J222)&lt;36,"",PRODUCT(Cum_Rets!J187:J222)^(1/3)-1)</f>
        <v/>
      </c>
      <c r="K187" s="81" t="str">
        <f>IF(COUNT(Cum_Rets!K187:K222)&lt;36,"",PRODUCT(Cum_Rets!K187:K222)^(1/3)-1)</f>
        <v/>
      </c>
      <c r="L187" s="81">
        <f>IF(COUNT(Cum_Rets!L187:L222)&lt;36,"",PRODUCT(Cum_Rets!L187:L222)^(1/3)-1)</f>
        <v>4.2911515024291136E-2</v>
      </c>
      <c r="M187" s="81" t="str">
        <f>IF(COUNT(Cum_Rets!M187:M222)&lt;36,"",PRODUCT(Cum_Rets!M187:M222)^(1/3)-1)</f>
        <v/>
      </c>
      <c r="N187" s="81">
        <f>IF(COUNT(Cum_Rets!N187:N222)&lt;36,"",PRODUCT(Cum_Rets!N187:N222)^(1/3)-1)</f>
        <v>1.302719263495522E-2</v>
      </c>
      <c r="O187" s="81">
        <f>IF(COUNT(Cum_Rets!O187:O222)&lt;36,"",PRODUCT(Cum_Rets!O187:O222)^(1/3)-1)</f>
        <v>-1.4429019829419465E-3</v>
      </c>
      <c r="P187" s="81" t="str">
        <f>IF(COUNT(Cum_Rets!P187:P222)&lt;36,"",PRODUCT(Cum_Rets!P187:P222)^(1/3)-1)</f>
        <v/>
      </c>
      <c r="Q187" s="81">
        <f>IF(COUNT(Cum_Rets!Q187:Q222)&lt;36,"",PRODUCT(Cum_Rets!Q187:Q222)^(1/3)-1)</f>
        <v>3.9820687462782889E-2</v>
      </c>
      <c r="R187" s="81">
        <f>IF(COUNT(Cum_Rets!R187:R222)&lt;36,"",PRODUCT(Cum_Rets!R187:R222)^(1/3)-1)</f>
        <v>4.4777480495468813E-2</v>
      </c>
      <c r="S187" s="81">
        <f>IF(COUNT(Cum_Rets!S187:S222)&lt;36,"",PRODUCT(Cum_Rets!S187:S222)^(1/3)-1)</f>
        <v>5.4488468318734551E-2</v>
      </c>
      <c r="T187" s="88">
        <f t="shared" si="10"/>
        <v>4.3471304665644438E-2</v>
      </c>
      <c r="U187" s="88">
        <f t="shared" si="11"/>
        <v>4.0593394353159951E-2</v>
      </c>
      <c r="V187" s="88">
        <f t="shared" si="12"/>
        <v>3.1642161400744384E-2</v>
      </c>
      <c r="W187" s="88">
        <f t="shared" si="13"/>
        <v>1.0694807399599826E-2</v>
      </c>
      <c r="X187" s="88">
        <f t="shared" si="14"/>
        <v>2.1554855905909676E-3</v>
      </c>
    </row>
    <row r="188" spans="1:24" x14ac:dyDescent="0.25">
      <c r="A188" s="79">
        <v>43312</v>
      </c>
      <c r="B188" s="81" t="str">
        <f>IF(COUNT(Cum_Rets!B188:B223)&lt;36,"",PRODUCT(Cum_Rets!B188:B223)^(1/3)-1)</f>
        <v/>
      </c>
      <c r="C188" s="81">
        <f>IF(COUNT(Cum_Rets!C188:C223)&lt;36,"",PRODUCT(Cum_Rets!C188:C223)^(1/3)-1)</f>
        <v>4.8707753244639163E-2</v>
      </c>
      <c r="D188" s="81">
        <f>IF(COUNT(Cum_Rets!D188:D223)&lt;36,"",PRODUCT(Cum_Rets!D188:D223)^(1/3)-1)</f>
        <v>1.862464128927166E-2</v>
      </c>
      <c r="E188" s="81">
        <f>IF(COUNT(Cum_Rets!E188:E223)&lt;36,"",PRODUCT(Cum_Rets!E188:E223)^(1/3)-1)</f>
        <v>4.4089003107991909E-2</v>
      </c>
      <c r="F188" s="81" t="str">
        <f>IF(COUNT(Cum_Rets!F188:F223)&lt;36,"",PRODUCT(Cum_Rets!F188:F223)^(1/3)-1)</f>
        <v/>
      </c>
      <c r="G188" s="81" t="str">
        <f>IF(COUNT(Cum_Rets!G188:G223)&lt;36,"",PRODUCT(Cum_Rets!G188:G223)^(1/3)-1)</f>
        <v/>
      </c>
      <c r="H188" s="81" t="str">
        <f>IF(COUNT(Cum_Rets!H188:H223)&lt;36,"",PRODUCT(Cum_Rets!H188:H223)^(1/3)-1)</f>
        <v/>
      </c>
      <c r="I188" s="81" t="str">
        <f>IF(COUNT(Cum_Rets!I188:I223)&lt;36,"",PRODUCT(Cum_Rets!I188:I223)^(1/3)-1)</f>
        <v/>
      </c>
      <c r="J188" s="81" t="str">
        <f>IF(COUNT(Cum_Rets!J188:J223)&lt;36,"",PRODUCT(Cum_Rets!J188:J223)^(1/3)-1)</f>
        <v/>
      </c>
      <c r="K188" s="81" t="str">
        <f>IF(COUNT(Cum_Rets!K188:K223)&lt;36,"",PRODUCT(Cum_Rets!K188:K223)^(1/3)-1)</f>
        <v/>
      </c>
      <c r="L188" s="81">
        <f>IF(COUNT(Cum_Rets!L188:L223)&lt;36,"",PRODUCT(Cum_Rets!L188:L223)^(1/3)-1)</f>
        <v>5.3274403015838745E-2</v>
      </c>
      <c r="M188" s="81" t="str">
        <f>IF(COUNT(Cum_Rets!M188:M223)&lt;36,"",PRODUCT(Cum_Rets!M188:M223)^(1/3)-1)</f>
        <v/>
      </c>
      <c r="N188" s="81">
        <f>IF(COUNT(Cum_Rets!N188:N223)&lt;36,"",PRODUCT(Cum_Rets!N188:N223)^(1/3)-1)</f>
        <v>2.0969963265911939E-2</v>
      </c>
      <c r="O188" s="81">
        <f>IF(COUNT(Cum_Rets!O188:O223)&lt;36,"",PRODUCT(Cum_Rets!O188:O223)^(1/3)-1)</f>
        <v>9.0493039926964336E-3</v>
      </c>
      <c r="P188" s="81" t="str">
        <f>IF(COUNT(Cum_Rets!P188:P223)&lt;36,"",PRODUCT(Cum_Rets!P188:P223)^(1/3)-1)</f>
        <v/>
      </c>
      <c r="Q188" s="81">
        <f>IF(COUNT(Cum_Rets!Q188:Q223)&lt;36,"",PRODUCT(Cum_Rets!Q188:Q223)^(1/3)-1)</f>
        <v>4.5133000466596851E-2</v>
      </c>
      <c r="R188" s="81">
        <f>IF(COUNT(Cum_Rets!R188:R223)&lt;36,"",PRODUCT(Cum_Rets!R188:R223)^(1/3)-1)</f>
        <v>5.9421335027482147E-2</v>
      </c>
      <c r="S188" s="81">
        <f>IF(COUNT(Cum_Rets!S188:S223)&lt;36,"",PRODUCT(Cum_Rets!S188:S223)^(1/3)-1)</f>
        <v>6.6884754079781894E-2</v>
      </c>
      <c r="T188" s="88">
        <f t="shared" si="10"/>
        <v>5.5118482619331763E-2</v>
      </c>
      <c r="U188" s="88">
        <f t="shared" si="11"/>
        <v>4.9849415687439058E-2</v>
      </c>
      <c r="V188" s="88">
        <f t="shared" si="12"/>
        <v>4.461100178729438E-2</v>
      </c>
      <c r="W188" s="88">
        <f t="shared" si="13"/>
        <v>2.0383632771751869E-2</v>
      </c>
      <c r="X188" s="88">
        <f t="shared" si="14"/>
        <v>1.5752040100299094E-2</v>
      </c>
    </row>
    <row r="189" spans="1:24" x14ac:dyDescent="0.25">
      <c r="A189" s="79">
        <v>43343</v>
      </c>
      <c r="B189" s="81" t="str">
        <f>IF(COUNT(Cum_Rets!B189:B224)&lt;36,"",PRODUCT(Cum_Rets!B189:B224)^(1/3)-1)</f>
        <v/>
      </c>
      <c r="C189" s="81">
        <f>IF(COUNT(Cum_Rets!C189:C224)&lt;36,"",PRODUCT(Cum_Rets!C189:C224)^(1/3)-1)</f>
        <v>2.2845995485570203E-2</v>
      </c>
      <c r="D189" s="81">
        <f>IF(COUNT(Cum_Rets!D189:D224)&lt;36,"",PRODUCT(Cum_Rets!D189:D224)^(1/3)-1)</f>
        <v>1.8995002567659514E-2</v>
      </c>
      <c r="E189" s="81">
        <f>IF(COUNT(Cum_Rets!E189:E224)&lt;36,"",PRODUCT(Cum_Rets!E189:E224)^(1/3)-1)</f>
        <v>3.8526761648619567E-2</v>
      </c>
      <c r="F189" s="81">
        <f>IF(COUNT(Cum_Rets!F189:F224)&lt;36,"",PRODUCT(Cum_Rets!F189:F224)^(1/3)-1)</f>
        <v>4.3105166242641824E-2</v>
      </c>
      <c r="G189" s="81" t="str">
        <f>IF(COUNT(Cum_Rets!G189:G224)&lt;36,"",PRODUCT(Cum_Rets!G189:G224)^(1/3)-1)</f>
        <v/>
      </c>
      <c r="H189" s="81" t="str">
        <f>IF(COUNT(Cum_Rets!H189:H224)&lt;36,"",PRODUCT(Cum_Rets!H189:H224)^(1/3)-1)</f>
        <v/>
      </c>
      <c r="I189" s="81" t="str">
        <f>IF(COUNT(Cum_Rets!I189:I224)&lt;36,"",PRODUCT(Cum_Rets!I189:I224)^(1/3)-1)</f>
        <v/>
      </c>
      <c r="J189" s="81" t="str">
        <f>IF(COUNT(Cum_Rets!J189:J224)&lt;36,"",PRODUCT(Cum_Rets!J189:J224)^(1/3)-1)</f>
        <v/>
      </c>
      <c r="K189" s="81" t="str">
        <f>IF(COUNT(Cum_Rets!K189:K224)&lt;36,"",PRODUCT(Cum_Rets!K189:K224)^(1/3)-1)</f>
        <v/>
      </c>
      <c r="L189" s="81">
        <f>IF(COUNT(Cum_Rets!L189:L224)&lt;36,"",PRODUCT(Cum_Rets!L189:L224)^(1/3)-1)</f>
        <v>5.5622239508195115E-2</v>
      </c>
      <c r="M189" s="81" t="str">
        <f>IF(COUNT(Cum_Rets!M189:M224)&lt;36,"",PRODUCT(Cum_Rets!M189:M224)^(1/3)-1)</f>
        <v/>
      </c>
      <c r="N189" s="81">
        <f>IF(COUNT(Cum_Rets!N189:N224)&lt;36,"",PRODUCT(Cum_Rets!N189:N224)^(1/3)-1)</f>
        <v>2.3066629377559211E-2</v>
      </c>
      <c r="O189" s="81">
        <f>IF(COUNT(Cum_Rets!O189:O224)&lt;36,"",PRODUCT(Cum_Rets!O189:O224)^(1/3)-1)</f>
        <v>7.864622097120133E-3</v>
      </c>
      <c r="P189" s="81" t="str">
        <f>IF(COUNT(Cum_Rets!P189:P224)&lt;36,"",PRODUCT(Cum_Rets!P189:P224)^(1/3)-1)</f>
        <v/>
      </c>
      <c r="Q189" s="81">
        <f>IF(COUNT(Cum_Rets!Q189:Q224)&lt;36,"",PRODUCT(Cum_Rets!Q189:Q224)^(1/3)-1)</f>
        <v>4.4869696383885715E-2</v>
      </c>
      <c r="R189" s="81">
        <f>IF(COUNT(Cum_Rets!R189:R224)&lt;36,"",PRODUCT(Cum_Rets!R189:R224)^(1/3)-1)</f>
        <v>7.2893900289485725E-2</v>
      </c>
      <c r="S189" s="81">
        <f>IF(COUNT(Cum_Rets!S189:S224)&lt;36,"",PRODUCT(Cum_Rets!S189:S224)^(1/3)-1)</f>
        <v>6.4150479805741067E-2</v>
      </c>
      <c r="T189" s="88">
        <f t="shared" si="10"/>
        <v>5.9076571664453223E-2</v>
      </c>
      <c r="U189" s="88">
        <f t="shared" si="11"/>
        <v>4.4869696383885715E-2</v>
      </c>
      <c r="V189" s="88">
        <f t="shared" si="12"/>
        <v>3.8526761648619567E-2</v>
      </c>
      <c r="W189" s="88">
        <f t="shared" si="13"/>
        <v>2.2845995485570203E-2</v>
      </c>
      <c r="X189" s="88">
        <f t="shared" si="14"/>
        <v>1.6768926473551639E-2</v>
      </c>
    </row>
    <row r="190" spans="1:24" x14ac:dyDescent="0.25">
      <c r="A190" s="79">
        <v>43373</v>
      </c>
      <c r="B190" s="81" t="str">
        <f>IF(COUNT(Cum_Rets!B190:B225)&lt;36,"",PRODUCT(Cum_Rets!B190:B225)^(1/3)-1)</f>
        <v/>
      </c>
      <c r="C190" s="81">
        <f>IF(COUNT(Cum_Rets!C190:C225)&lt;36,"",PRODUCT(Cum_Rets!C190:C225)^(1/3)-1)</f>
        <v>4.0937294318971418E-2</v>
      </c>
      <c r="D190" s="81">
        <f>IF(COUNT(Cum_Rets!D190:D225)&lt;36,"",PRODUCT(Cum_Rets!D190:D225)^(1/3)-1)</f>
        <v>3.761186424458085E-2</v>
      </c>
      <c r="E190" s="81">
        <f>IF(COUNT(Cum_Rets!E190:E225)&lt;36,"",PRODUCT(Cum_Rets!E190:E225)^(1/3)-1)</f>
        <v>6.7865402712556699E-2</v>
      </c>
      <c r="F190" s="81">
        <f>IF(COUNT(Cum_Rets!F190:F225)&lt;36,"",PRODUCT(Cum_Rets!F190:F225)^(1/3)-1)</f>
        <v>5.9695561427875576E-2</v>
      </c>
      <c r="G190" s="81" t="str">
        <f>IF(COUNT(Cum_Rets!G190:G225)&lt;36,"",PRODUCT(Cum_Rets!G190:G225)^(1/3)-1)</f>
        <v/>
      </c>
      <c r="H190" s="81" t="str">
        <f>IF(COUNT(Cum_Rets!H190:H225)&lt;36,"",PRODUCT(Cum_Rets!H190:H225)^(1/3)-1)</f>
        <v/>
      </c>
      <c r="I190" s="81" t="str">
        <f>IF(COUNT(Cum_Rets!I190:I225)&lt;36,"",PRODUCT(Cum_Rets!I190:I225)^(1/3)-1)</f>
        <v/>
      </c>
      <c r="J190" s="81" t="str">
        <f>IF(COUNT(Cum_Rets!J190:J225)&lt;36,"",PRODUCT(Cum_Rets!J190:J225)^(1/3)-1)</f>
        <v/>
      </c>
      <c r="K190" s="81" t="str">
        <f>IF(COUNT(Cum_Rets!K190:K225)&lt;36,"",PRODUCT(Cum_Rets!K190:K225)^(1/3)-1)</f>
        <v/>
      </c>
      <c r="L190" s="81">
        <f>IF(COUNT(Cum_Rets!L190:L225)&lt;36,"",PRODUCT(Cum_Rets!L190:L225)^(1/3)-1)</f>
        <v>7.1695646910514776E-2</v>
      </c>
      <c r="M190" s="81" t="str">
        <f>IF(COUNT(Cum_Rets!M190:M225)&lt;36,"",PRODUCT(Cum_Rets!M190:M225)^(1/3)-1)</f>
        <v/>
      </c>
      <c r="N190" s="81">
        <f>IF(COUNT(Cum_Rets!N190:N225)&lt;36,"",PRODUCT(Cum_Rets!N190:N225)^(1/3)-1)</f>
        <v>4.0544638163323876E-2</v>
      </c>
      <c r="O190" s="81">
        <f>IF(COUNT(Cum_Rets!O190:O225)&lt;36,"",PRODUCT(Cum_Rets!O190:O225)^(1/3)-1)</f>
        <v>2.5271852937433614E-2</v>
      </c>
      <c r="P190" s="81" t="str">
        <f>IF(COUNT(Cum_Rets!P190:P225)&lt;36,"",PRODUCT(Cum_Rets!P190:P225)^(1/3)-1)</f>
        <v/>
      </c>
      <c r="Q190" s="81">
        <f>IF(COUNT(Cum_Rets!Q190:Q225)&lt;36,"",PRODUCT(Cum_Rets!Q190:Q225)^(1/3)-1)</f>
        <v>6.4055354394228825E-2</v>
      </c>
      <c r="R190" s="81">
        <f>IF(COUNT(Cum_Rets!R190:R225)&lt;36,"",PRODUCT(Cum_Rets!R190:R225)^(1/3)-1)</f>
        <v>7.9923329301525348E-2</v>
      </c>
      <c r="S190" s="81">
        <f>IF(COUNT(Cum_Rets!S190:S225)&lt;36,"",PRODUCT(Cum_Rets!S190:S225)^(1/3)-1)</f>
        <v>8.5404547415307341E-2</v>
      </c>
      <c r="T190" s="88">
        <f t="shared" si="10"/>
        <v>7.3341183388716882E-2</v>
      </c>
      <c r="U190" s="88">
        <f t="shared" si="11"/>
        <v>6.7865402712556699E-2</v>
      </c>
      <c r="V190" s="88">
        <f t="shared" si="12"/>
        <v>5.9695561427875576E-2</v>
      </c>
      <c r="W190" s="88">
        <f t="shared" si="13"/>
        <v>4.0544638163323876E-2</v>
      </c>
      <c r="X190" s="88">
        <f t="shared" si="14"/>
        <v>3.5143861983151406E-2</v>
      </c>
    </row>
    <row r="191" spans="1:24" x14ac:dyDescent="0.25">
      <c r="A191" s="79">
        <v>43404</v>
      </c>
      <c r="B191" s="81" t="str">
        <f>IF(COUNT(Cum_Rets!B191:B226)&lt;36,"",PRODUCT(Cum_Rets!B191:B226)^(1/3)-1)</f>
        <v/>
      </c>
      <c r="C191" s="81">
        <f>IF(COUNT(Cum_Rets!C191:C226)&lt;36,"",PRODUCT(Cum_Rets!C191:C226)^(1/3)-1)</f>
        <v>3.8709174295804116E-2</v>
      </c>
      <c r="D191" s="81">
        <f>IF(COUNT(Cum_Rets!D191:D226)&lt;36,"",PRODUCT(Cum_Rets!D191:D226)^(1/3)-1)</f>
        <v>3.0991993511471749E-2</v>
      </c>
      <c r="E191" s="81">
        <f>IF(COUNT(Cum_Rets!E191:E226)&lt;36,"",PRODUCT(Cum_Rets!E191:E226)^(1/3)-1)</f>
        <v>4.5951158799166114E-2</v>
      </c>
      <c r="F191" s="81">
        <f>IF(COUNT(Cum_Rets!F191:F226)&lt;36,"",PRODUCT(Cum_Rets!F191:F226)^(1/3)-1)</f>
        <v>3.8618033799811879E-2</v>
      </c>
      <c r="G191" s="81" t="str">
        <f>IF(COUNT(Cum_Rets!G191:G226)&lt;36,"",PRODUCT(Cum_Rets!G191:G226)^(1/3)-1)</f>
        <v/>
      </c>
      <c r="H191" s="81" t="str">
        <f>IF(COUNT(Cum_Rets!H191:H226)&lt;36,"",PRODUCT(Cum_Rets!H191:H226)^(1/3)-1)</f>
        <v/>
      </c>
      <c r="I191" s="81" t="str">
        <f>IF(COUNT(Cum_Rets!I191:I226)&lt;36,"",PRODUCT(Cum_Rets!I191:I226)^(1/3)-1)</f>
        <v/>
      </c>
      <c r="J191" s="81" t="str">
        <f>IF(COUNT(Cum_Rets!J191:J226)&lt;36,"",PRODUCT(Cum_Rets!J191:J226)^(1/3)-1)</f>
        <v/>
      </c>
      <c r="K191" s="81" t="str">
        <f>IF(COUNT(Cum_Rets!K191:K226)&lt;36,"",PRODUCT(Cum_Rets!K191:K226)^(1/3)-1)</f>
        <v/>
      </c>
      <c r="L191" s="81">
        <f>IF(COUNT(Cum_Rets!L191:L226)&lt;36,"",PRODUCT(Cum_Rets!L191:L226)^(1/3)-1)</f>
        <v>5.3071270709760698E-2</v>
      </c>
      <c r="M191" s="81" t="str">
        <f>IF(COUNT(Cum_Rets!M191:M226)&lt;36,"",PRODUCT(Cum_Rets!M191:M226)^(1/3)-1)</f>
        <v/>
      </c>
      <c r="N191" s="81">
        <f>IF(COUNT(Cum_Rets!N191:N226)&lt;36,"",PRODUCT(Cum_Rets!N191:N226)^(1/3)-1)</f>
        <v>2.9302208424693221E-2</v>
      </c>
      <c r="O191" s="81">
        <f>IF(COUNT(Cum_Rets!O191:O226)&lt;36,"",PRODUCT(Cum_Rets!O191:O226)^(1/3)-1)</f>
        <v>1.5976230141064196E-2</v>
      </c>
      <c r="P191" s="81" t="str">
        <f>IF(COUNT(Cum_Rets!P191:P226)&lt;36,"",PRODUCT(Cum_Rets!P191:P226)^(1/3)-1)</f>
        <v/>
      </c>
      <c r="Q191" s="81">
        <f>IF(COUNT(Cum_Rets!Q191:Q226)&lt;36,"",PRODUCT(Cum_Rets!Q191:Q226)^(1/3)-1)</f>
        <v>4.5349802484777157E-2</v>
      </c>
      <c r="R191" s="81">
        <f>IF(COUNT(Cum_Rets!R191:R226)&lt;36,"",PRODUCT(Cum_Rets!R191:R226)^(1/3)-1)</f>
        <v>8.0571274248707692E-2</v>
      </c>
      <c r="S191" s="81">
        <f>IF(COUNT(Cum_Rets!S191:S226)&lt;36,"",PRODUCT(Cum_Rets!S191:S226)^(1/3)-1)</f>
        <v>6.6714552094163881E-2</v>
      </c>
      <c r="T191" s="88">
        <f t="shared" si="10"/>
        <v>5.8571271417550079E-2</v>
      </c>
      <c r="U191" s="88">
        <f t="shared" si="11"/>
        <v>4.5951158799166114E-2</v>
      </c>
      <c r="V191" s="88">
        <f t="shared" si="12"/>
        <v>3.8709174295804116E-2</v>
      </c>
      <c r="W191" s="88">
        <f t="shared" si="13"/>
        <v>3.0991993511471749E-2</v>
      </c>
      <c r="X191" s="88">
        <f t="shared" si="14"/>
        <v>2.6637012767967417E-2</v>
      </c>
    </row>
    <row r="192" spans="1:24" x14ac:dyDescent="0.25">
      <c r="A192" s="79">
        <v>43434</v>
      </c>
      <c r="B192" s="81" t="str">
        <f>IF(COUNT(Cum_Rets!B192:B227)&lt;36,"",PRODUCT(Cum_Rets!B192:B227)^(1/3)-1)</f>
        <v/>
      </c>
      <c r="C192" s="81">
        <f>IF(COUNT(Cum_Rets!C192:C227)&lt;36,"",PRODUCT(Cum_Rets!C192:C227)^(1/3)-1)</f>
        <v>1.3306356560359278E-2</v>
      </c>
      <c r="D192" s="81">
        <f>IF(COUNT(Cum_Rets!D192:D227)&lt;36,"",PRODUCT(Cum_Rets!D192:D227)^(1/3)-1)</f>
        <v>-1.7286286393792816E-3</v>
      </c>
      <c r="E192" s="81">
        <f>IF(COUNT(Cum_Rets!E192:E227)&lt;36,"",PRODUCT(Cum_Rets!E192:E227)^(1/3)-1)</f>
        <v>1.1613390211304697E-2</v>
      </c>
      <c r="F192" s="81">
        <f>IF(COUNT(Cum_Rets!F192:F227)&lt;36,"",PRODUCT(Cum_Rets!F192:F227)^(1/3)-1)</f>
        <v>-6.5834558866031401E-3</v>
      </c>
      <c r="G192" s="81" t="str">
        <f>IF(COUNT(Cum_Rets!G192:G227)&lt;36,"",PRODUCT(Cum_Rets!G192:G227)^(1/3)-1)</f>
        <v/>
      </c>
      <c r="H192" s="81" t="str">
        <f>IF(COUNT(Cum_Rets!H192:H227)&lt;36,"",PRODUCT(Cum_Rets!H192:H227)^(1/3)-1)</f>
        <v/>
      </c>
      <c r="I192" s="81" t="str">
        <f>IF(COUNT(Cum_Rets!I192:I227)&lt;36,"",PRODUCT(Cum_Rets!I192:I227)^(1/3)-1)</f>
        <v/>
      </c>
      <c r="J192" s="81" t="str">
        <f>IF(COUNT(Cum_Rets!J192:J227)&lt;36,"",PRODUCT(Cum_Rets!J192:J227)^(1/3)-1)</f>
        <v/>
      </c>
      <c r="K192" s="81" t="str">
        <f>IF(COUNT(Cum_Rets!K192:K227)&lt;36,"",PRODUCT(Cum_Rets!K192:K227)^(1/3)-1)</f>
        <v/>
      </c>
      <c r="L192" s="81">
        <f>IF(COUNT(Cum_Rets!L192:L227)&lt;36,"",PRODUCT(Cum_Rets!L192:L227)^(1/3)-1)</f>
        <v>8.1488870055164142E-3</v>
      </c>
      <c r="M192" s="81" t="str">
        <f>IF(COUNT(Cum_Rets!M192:M227)&lt;36,"",PRODUCT(Cum_Rets!M192:M227)^(1/3)-1)</f>
        <v/>
      </c>
      <c r="N192" s="81">
        <f>IF(COUNT(Cum_Rets!N192:N227)&lt;36,"",PRODUCT(Cum_Rets!N192:N227)^(1/3)-1)</f>
        <v>-6.0430291153340532E-3</v>
      </c>
      <c r="O192" s="81">
        <f>IF(COUNT(Cum_Rets!O192:O227)&lt;36,"",PRODUCT(Cum_Rets!O192:O227)^(1/3)-1)</f>
        <v>-2.8237587909254014E-2</v>
      </c>
      <c r="P192" s="81" t="str">
        <f>IF(COUNT(Cum_Rets!P192:P227)&lt;36,"",PRODUCT(Cum_Rets!P192:P227)^(1/3)-1)</f>
        <v/>
      </c>
      <c r="Q192" s="81">
        <f>IF(COUNT(Cum_Rets!Q192:Q227)&lt;36,"",PRODUCT(Cum_Rets!Q192:Q227)^(1/3)-1)</f>
        <v>6.3334003800792349E-3</v>
      </c>
      <c r="R192" s="81">
        <f>IF(COUNT(Cum_Rets!R192:R227)&lt;36,"",PRODUCT(Cum_Rets!R192:R227)^(1/3)-1)</f>
        <v>4.825264548955932E-2</v>
      </c>
      <c r="S192" s="81">
        <f>IF(COUNT(Cum_Rets!S192:S227)&lt;36,"",PRODUCT(Cum_Rets!S192:S227)^(1/3)-1)</f>
        <v>2.0551134752072597E-2</v>
      </c>
      <c r="T192" s="88">
        <f t="shared" si="10"/>
        <v>2.029561434619926E-2</v>
      </c>
      <c r="U192" s="88">
        <f t="shared" si="11"/>
        <v>1.1613390211304697E-2</v>
      </c>
      <c r="V192" s="88">
        <f t="shared" si="12"/>
        <v>6.3334003800792349E-3</v>
      </c>
      <c r="W192" s="88">
        <f t="shared" si="13"/>
        <v>-6.0430291153340532E-3</v>
      </c>
      <c r="X192" s="88">
        <f t="shared" si="14"/>
        <v>-1.0914282291133313E-2</v>
      </c>
    </row>
    <row r="193" spans="1:24" x14ac:dyDescent="0.25">
      <c r="A193" s="79">
        <v>43465</v>
      </c>
      <c r="B193" s="81" t="str">
        <f>IF(COUNT(Cum_Rets!B193:B228)&lt;36,"",PRODUCT(Cum_Rets!B193:B228)^(1/3)-1)</f>
        <v/>
      </c>
      <c r="C193" s="81">
        <f>IF(COUNT(Cum_Rets!C193:C228)&lt;36,"",PRODUCT(Cum_Rets!C193:C228)^(1/3)-1)</f>
        <v>6.2318631383677658E-3</v>
      </c>
      <c r="D193" s="81">
        <f>IF(COUNT(Cum_Rets!D193:D228)&lt;36,"",PRODUCT(Cum_Rets!D193:D228)^(1/3)-1)</f>
        <v>1.2333584851656809E-2</v>
      </c>
      <c r="E193" s="81">
        <f>IF(COUNT(Cum_Rets!E193:E228)&lt;36,"",PRODUCT(Cum_Rets!E193:E228)^(1/3)-1)</f>
        <v>-8.9059232466649485E-3</v>
      </c>
      <c r="F193" s="81">
        <f>IF(COUNT(Cum_Rets!F193:F228)&lt;36,"",PRODUCT(Cum_Rets!F193:F228)^(1/3)-1)</f>
        <v>-1.5328601577180301E-2</v>
      </c>
      <c r="G193" s="81" t="str">
        <f>IF(COUNT(Cum_Rets!G193:G228)&lt;36,"",PRODUCT(Cum_Rets!G193:G228)^(1/3)-1)</f>
        <v/>
      </c>
      <c r="H193" s="81" t="str">
        <f>IF(COUNT(Cum_Rets!H193:H228)&lt;36,"",PRODUCT(Cum_Rets!H193:H228)^(1/3)-1)</f>
        <v/>
      </c>
      <c r="I193" s="81" t="str">
        <f>IF(COUNT(Cum_Rets!I193:I228)&lt;36,"",PRODUCT(Cum_Rets!I193:I228)^(1/3)-1)</f>
        <v/>
      </c>
      <c r="J193" s="81" t="str">
        <f>IF(COUNT(Cum_Rets!J193:J228)&lt;36,"",PRODUCT(Cum_Rets!J193:J228)^(1/3)-1)</f>
        <v/>
      </c>
      <c r="K193" s="81" t="str">
        <f>IF(COUNT(Cum_Rets!K193:K228)&lt;36,"",PRODUCT(Cum_Rets!K193:K228)^(1/3)-1)</f>
        <v/>
      </c>
      <c r="L193" s="81">
        <f>IF(COUNT(Cum_Rets!L193:L228)&lt;36,"",PRODUCT(Cum_Rets!L193:L228)^(1/3)-1)</f>
        <v>8.6469751415734208E-3</v>
      </c>
      <c r="M193" s="81" t="str">
        <f>IF(COUNT(Cum_Rets!M193:M228)&lt;36,"",PRODUCT(Cum_Rets!M193:M228)^(1/3)-1)</f>
        <v/>
      </c>
      <c r="N193" s="81">
        <f>IF(COUNT(Cum_Rets!N193:N228)&lt;36,"",PRODUCT(Cum_Rets!N193:N228)^(1/3)-1)</f>
        <v>2.5328347411259777E-3</v>
      </c>
      <c r="O193" s="81">
        <f>IF(COUNT(Cum_Rets!O193:O228)&lt;36,"",PRODUCT(Cum_Rets!O193:O228)^(1/3)-1)</f>
        <v>-2.0538481884136539E-2</v>
      </c>
      <c r="P193" s="81" t="str">
        <f>IF(COUNT(Cum_Rets!P193:P228)&lt;36,"",PRODUCT(Cum_Rets!P193:P228)^(1/3)-1)</f>
        <v/>
      </c>
      <c r="Q193" s="81">
        <f>IF(COUNT(Cum_Rets!Q193:Q228)&lt;36,"",PRODUCT(Cum_Rets!Q193:Q228)^(1/3)-1)</f>
        <v>1.0428844072318366E-2</v>
      </c>
      <c r="R193" s="81">
        <f>IF(COUNT(Cum_Rets!R193:R228)&lt;36,"",PRODUCT(Cum_Rets!R193:R228)^(1/3)-1)</f>
        <v>5.6273453378695937E-2</v>
      </c>
      <c r="S193" s="81">
        <f>IF(COUNT(Cum_Rets!S193:S228)&lt;36,"",PRODUCT(Cum_Rets!S193:S228)^(1/3)-1)</f>
        <v>2.2964732505013297E-2</v>
      </c>
      <c r="T193" s="88">
        <f t="shared" si="10"/>
        <v>2.1121558557064601E-2</v>
      </c>
      <c r="U193" s="88">
        <f t="shared" si="11"/>
        <v>1.0428844072318366E-2</v>
      </c>
      <c r="V193" s="88">
        <f t="shared" si="12"/>
        <v>6.2318631383677658E-3</v>
      </c>
      <c r="W193" s="88">
        <f t="shared" si="13"/>
        <v>-8.9059232466649485E-3</v>
      </c>
      <c r="X193" s="88">
        <f t="shared" si="14"/>
        <v>-1.6370577638571547E-2</v>
      </c>
    </row>
    <row r="194" spans="1:24" x14ac:dyDescent="0.25">
      <c r="A194" s="79">
        <v>43496</v>
      </c>
      <c r="B194" s="81" t="str">
        <f>IF(COUNT(Cum_Rets!B194:B229)&lt;36,"",PRODUCT(Cum_Rets!B194:B229)^(1/3)-1)</f>
        <v/>
      </c>
      <c r="C194" s="81">
        <f>IF(COUNT(Cum_Rets!C194:C229)&lt;36,"",PRODUCT(Cum_Rets!C194:C229)^(1/3)-1)</f>
        <v>1.1935219274066045E-2</v>
      </c>
      <c r="D194" s="81">
        <f>IF(COUNT(Cum_Rets!D194:D229)&lt;36,"",PRODUCT(Cum_Rets!D194:D229)^(1/3)-1)</f>
        <v>1.3022230128872492E-2</v>
      </c>
      <c r="E194" s="81">
        <f>IF(COUNT(Cum_Rets!E194:E229)&lt;36,"",PRODUCT(Cum_Rets!E194:E229)^(1/3)-1)</f>
        <v>-6.7385084210710433E-3</v>
      </c>
      <c r="F194" s="81">
        <f>IF(COUNT(Cum_Rets!F194:F229)&lt;36,"",PRODUCT(Cum_Rets!F194:F229)^(1/3)-1)</f>
        <v>-3.9125243402260423E-4</v>
      </c>
      <c r="G194" s="81" t="str">
        <f>IF(COUNT(Cum_Rets!G194:G229)&lt;36,"",PRODUCT(Cum_Rets!G194:G229)^(1/3)-1)</f>
        <v/>
      </c>
      <c r="H194" s="81" t="str">
        <f>IF(COUNT(Cum_Rets!H194:H229)&lt;36,"",PRODUCT(Cum_Rets!H194:H229)^(1/3)-1)</f>
        <v/>
      </c>
      <c r="I194" s="81" t="str">
        <f>IF(COUNT(Cum_Rets!I194:I229)&lt;36,"",PRODUCT(Cum_Rets!I194:I229)^(1/3)-1)</f>
        <v/>
      </c>
      <c r="J194" s="81" t="str">
        <f>IF(COUNT(Cum_Rets!J194:J229)&lt;36,"",PRODUCT(Cum_Rets!J194:J229)^(1/3)-1)</f>
        <v/>
      </c>
      <c r="K194" s="81" t="str">
        <f>IF(COUNT(Cum_Rets!K194:K229)&lt;36,"",PRODUCT(Cum_Rets!K194:K229)^(1/3)-1)</f>
        <v/>
      </c>
      <c r="L194" s="81">
        <f>IF(COUNT(Cum_Rets!L194:L229)&lt;36,"",PRODUCT(Cum_Rets!L194:L229)^(1/3)-1)</f>
        <v>2.7870257109429142E-2</v>
      </c>
      <c r="M194" s="81" t="str">
        <f>IF(COUNT(Cum_Rets!M194:M229)&lt;36,"",PRODUCT(Cum_Rets!M194:M229)^(1/3)-1)</f>
        <v/>
      </c>
      <c r="N194" s="81">
        <f>IF(COUNT(Cum_Rets!N194:N229)&lt;36,"",PRODUCT(Cum_Rets!N194:N229)^(1/3)-1)</f>
        <v>1.8199074141496796E-2</v>
      </c>
      <c r="O194" s="81">
        <f>IF(COUNT(Cum_Rets!O194:O229)&lt;36,"",PRODUCT(Cum_Rets!O194:O229)^(1/3)-1)</f>
        <v>-1.6164663580127137E-3</v>
      </c>
      <c r="P194" s="81" t="str">
        <f>IF(COUNT(Cum_Rets!P194:P229)&lt;36,"",PRODUCT(Cum_Rets!P194:P229)^(1/3)-1)</f>
        <v/>
      </c>
      <c r="Q194" s="81">
        <f>IF(COUNT(Cum_Rets!Q194:Q229)&lt;36,"",PRODUCT(Cum_Rets!Q194:Q229)^(1/3)-1)</f>
        <v>2.7221777676373682E-2</v>
      </c>
      <c r="R194" s="81">
        <f>IF(COUNT(Cum_Rets!R194:R229)&lt;36,"",PRODUCT(Cum_Rets!R194:R229)^(1/3)-1)</f>
        <v>7.1954872480973542E-2</v>
      </c>
      <c r="S194" s="81">
        <f>IF(COUNT(Cum_Rets!S194:S229)&lt;36,"",PRODUCT(Cum_Rets!S194:S229)^(1/3)-1)</f>
        <v>4.3259889066706636E-2</v>
      </c>
      <c r="T194" s="88">
        <f t="shared" si="10"/>
        <v>3.668718018373799E-2</v>
      </c>
      <c r="U194" s="88">
        <f t="shared" si="11"/>
        <v>2.7221777676373682E-2</v>
      </c>
      <c r="V194" s="88">
        <f t="shared" si="12"/>
        <v>1.3022230128872492E-2</v>
      </c>
      <c r="W194" s="88">
        <f t="shared" si="13"/>
        <v>-3.9125243402260423E-4</v>
      </c>
      <c r="X194" s="88">
        <f t="shared" si="14"/>
        <v>-2.6408747706243791E-3</v>
      </c>
    </row>
    <row r="195" spans="1:24" x14ac:dyDescent="0.25">
      <c r="A195" s="79">
        <v>43524</v>
      </c>
      <c r="B195" s="81" t="str">
        <f>IF(COUNT(Cum_Rets!B195:B230)&lt;36,"",PRODUCT(Cum_Rets!B195:B230)^(1/3)-1)</f>
        <v/>
      </c>
      <c r="C195" s="81">
        <f>IF(COUNT(Cum_Rets!C195:C230)&lt;36,"",PRODUCT(Cum_Rets!C195:C230)^(1/3)-1)</f>
        <v>2.4454099897984527E-2</v>
      </c>
      <c r="D195" s="81">
        <f>IF(COUNT(Cum_Rets!D195:D230)&lt;36,"",PRODUCT(Cum_Rets!D195:D230)^(1/3)-1)</f>
        <v>2.7619296694742168E-2</v>
      </c>
      <c r="E195" s="81">
        <f>IF(COUNT(Cum_Rets!E195:E230)&lt;36,"",PRODUCT(Cum_Rets!E195:E230)^(1/3)-1)</f>
        <v>1.5186798094713128E-2</v>
      </c>
      <c r="F195" s="81">
        <f>IF(COUNT(Cum_Rets!F195:F230)&lt;36,"",PRODUCT(Cum_Rets!F195:F230)^(1/3)-1)</f>
        <v>2.939026095924846E-2</v>
      </c>
      <c r="G195" s="81" t="str">
        <f>IF(COUNT(Cum_Rets!G195:G230)&lt;36,"",PRODUCT(Cum_Rets!G195:G230)^(1/3)-1)</f>
        <v/>
      </c>
      <c r="H195" s="81" t="str">
        <f>IF(COUNT(Cum_Rets!H195:H230)&lt;36,"",PRODUCT(Cum_Rets!H195:H230)^(1/3)-1)</f>
        <v/>
      </c>
      <c r="I195" s="81" t="str">
        <f>IF(COUNT(Cum_Rets!I195:I230)&lt;36,"",PRODUCT(Cum_Rets!I195:I230)^(1/3)-1)</f>
        <v/>
      </c>
      <c r="J195" s="81" t="str">
        <f>IF(COUNT(Cum_Rets!J195:J230)&lt;36,"",PRODUCT(Cum_Rets!J195:J230)^(1/3)-1)</f>
        <v/>
      </c>
      <c r="K195" s="81" t="str">
        <f>IF(COUNT(Cum_Rets!K195:K230)&lt;36,"",PRODUCT(Cum_Rets!K195:K230)^(1/3)-1)</f>
        <v/>
      </c>
      <c r="L195" s="81">
        <f>IF(COUNT(Cum_Rets!L195:L230)&lt;36,"",PRODUCT(Cum_Rets!L195:L230)^(1/3)-1)</f>
        <v>5.3116255055691841E-2</v>
      </c>
      <c r="M195" s="81">
        <f>IF(COUNT(Cum_Rets!M195:M230)&lt;36,"",PRODUCT(Cum_Rets!M195:M230)^(1/3)-1)</f>
        <v>4.2498121982984527E-2</v>
      </c>
      <c r="N195" s="81">
        <f>IF(COUNT(Cum_Rets!N195:N230)&lt;36,"",PRODUCT(Cum_Rets!N195:N230)^(1/3)-1)</f>
        <v>3.6030347851538913E-2</v>
      </c>
      <c r="O195" s="81">
        <f>IF(COUNT(Cum_Rets!O195:O230)&lt;36,"",PRODUCT(Cum_Rets!O195:O230)^(1/3)-1)</f>
        <v>1.9447792615075343E-2</v>
      </c>
      <c r="P195" s="81" t="str">
        <f>IF(COUNT(Cum_Rets!P195:P230)&lt;36,"",PRODUCT(Cum_Rets!P195:P230)^(1/3)-1)</f>
        <v/>
      </c>
      <c r="Q195" s="81">
        <f>IF(COUNT(Cum_Rets!Q195:Q230)&lt;36,"",PRODUCT(Cum_Rets!Q195:Q230)^(1/3)-1)</f>
        <v>5.3911327053300928E-2</v>
      </c>
      <c r="R195" s="81">
        <f>IF(COUNT(Cum_Rets!R195:R230)&lt;36,"",PRODUCT(Cum_Rets!R195:R230)^(1/3)-1)</f>
        <v>7.3728026366346677E-2</v>
      </c>
      <c r="S195" s="81">
        <f>IF(COUNT(Cum_Rets!S195:S230)&lt;36,"",PRODUCT(Cum_Rets!S195:S230)^(1/3)-1)</f>
        <v>6.362078861148035E-2</v>
      </c>
      <c r="T195" s="88">
        <f t="shared" ref="T195:T209" si="15">PERCENTILE($B195:$R195,0.9)</f>
        <v>5.5892996984605495E-2</v>
      </c>
      <c r="U195" s="88">
        <f t="shared" ref="U195:U209" si="16">PERCENTILE($B195:$R195,0.75)</f>
        <v>5.0461721787515013E-2</v>
      </c>
      <c r="V195" s="88">
        <f t="shared" ref="V195:V209" si="17">PERCENTILE($B195:$R195,0.5)</f>
        <v>3.2710304405393686E-2</v>
      </c>
      <c r="W195" s="88">
        <f t="shared" ref="W195:W209" si="18">PERCENTILE($B195:$R195,0.25)</f>
        <v>2.5245399097173937E-2</v>
      </c>
      <c r="X195" s="88">
        <f t="shared" ref="X195:X209" si="19">PERCENTILE($B195:$R195,0.1)</f>
        <v>1.9021693163039123E-2</v>
      </c>
    </row>
    <row r="196" spans="1:24" x14ac:dyDescent="0.25">
      <c r="A196" s="79">
        <v>43555</v>
      </c>
      <c r="B196" s="81" t="str">
        <f>IF(COUNT(Cum_Rets!B196:B231)&lt;36,"",PRODUCT(Cum_Rets!B196:B231)^(1/3)-1)</f>
        <v/>
      </c>
      <c r="C196" s="81">
        <f>IF(COUNT(Cum_Rets!C196:C231)&lt;36,"",PRODUCT(Cum_Rets!C196:C231)^(1/3)-1)</f>
        <v>2.5812306966478404E-2</v>
      </c>
      <c r="D196" s="81">
        <f>IF(COUNT(Cum_Rets!D196:D231)&lt;36,"",PRODUCT(Cum_Rets!D196:D231)^(1/3)-1)</f>
        <v>2.7701829371574505E-2</v>
      </c>
      <c r="E196" s="81">
        <f>IF(COUNT(Cum_Rets!E196:E231)&lt;36,"",PRODUCT(Cum_Rets!E196:E231)^(1/3)-1)</f>
        <v>3.3197883420185592E-2</v>
      </c>
      <c r="F196" s="81">
        <f>IF(COUNT(Cum_Rets!F196:F231)&lt;36,"",PRODUCT(Cum_Rets!F196:F231)^(1/3)-1)</f>
        <v>4.188337184716584E-2</v>
      </c>
      <c r="G196" s="81" t="str">
        <f>IF(COUNT(Cum_Rets!G196:G231)&lt;36,"",PRODUCT(Cum_Rets!G196:G231)^(1/3)-1)</f>
        <v/>
      </c>
      <c r="H196" s="81" t="str">
        <f>IF(COUNT(Cum_Rets!H196:H231)&lt;36,"",PRODUCT(Cum_Rets!H196:H231)^(1/3)-1)</f>
        <v/>
      </c>
      <c r="I196" s="81" t="str">
        <f>IF(COUNT(Cum_Rets!I196:I231)&lt;36,"",PRODUCT(Cum_Rets!I196:I231)^(1/3)-1)</f>
        <v/>
      </c>
      <c r="J196" s="81" t="str">
        <f>IF(COUNT(Cum_Rets!J196:J231)&lt;36,"",PRODUCT(Cum_Rets!J196:J231)^(1/3)-1)</f>
        <v/>
      </c>
      <c r="K196" s="81" t="str">
        <f>IF(COUNT(Cum_Rets!K196:K231)&lt;36,"",PRODUCT(Cum_Rets!K196:K231)^(1/3)-1)</f>
        <v/>
      </c>
      <c r="L196" s="81">
        <f>IF(COUNT(Cum_Rets!L196:L231)&lt;36,"",PRODUCT(Cum_Rets!L196:L231)^(1/3)-1)</f>
        <v>6.6313477323732828E-2</v>
      </c>
      <c r="M196" s="81">
        <f>IF(COUNT(Cum_Rets!M196:M231)&lt;36,"",PRODUCT(Cum_Rets!M196:M231)^(1/3)-1)</f>
        <v>5.3660236936533989E-2</v>
      </c>
      <c r="N196" s="81">
        <f>IF(COUNT(Cum_Rets!N196:N231)&lt;36,"",PRODUCT(Cum_Rets!N196:N231)^(1/3)-1)</f>
        <v>4.347174451421143E-2</v>
      </c>
      <c r="O196" s="81">
        <f>IF(COUNT(Cum_Rets!O196:O231)&lt;36,"",PRODUCT(Cum_Rets!O196:O231)^(1/3)-1)</f>
        <v>1.6061148157532568E-2</v>
      </c>
      <c r="P196" s="81" t="str">
        <f>IF(COUNT(Cum_Rets!P196:P231)&lt;36,"",PRODUCT(Cum_Rets!P196:P231)^(1/3)-1)</f>
        <v/>
      </c>
      <c r="Q196" s="81">
        <f>IF(COUNT(Cum_Rets!Q196:Q231)&lt;36,"",PRODUCT(Cum_Rets!Q196:Q231)^(1/3)-1)</f>
        <v>5.7078382409170736E-2</v>
      </c>
      <c r="R196" s="81">
        <f>IF(COUNT(Cum_Rets!R196:R231)&lt;36,"",PRODUCT(Cum_Rets!R196:R231)^(1/3)-1)</f>
        <v>6.4906199176159696E-2</v>
      </c>
      <c r="S196" s="81">
        <f>IF(COUNT(Cum_Rets!S196:S231)&lt;36,"",PRODUCT(Cum_Rets!S196:S231)^(1/3)-1)</f>
        <v>7.3468941411230393E-2</v>
      </c>
      <c r="T196" s="88">
        <f t="shared" si="15"/>
        <v>6.5046926990917006E-2</v>
      </c>
      <c r="U196" s="88">
        <f t="shared" si="16"/>
        <v>5.6223846041011549E-2</v>
      </c>
      <c r="V196" s="88">
        <f t="shared" si="17"/>
        <v>4.2677558180688635E-2</v>
      </c>
      <c r="W196" s="88">
        <f t="shared" si="18"/>
        <v>2.9075842883727276E-2</v>
      </c>
      <c r="X196" s="88">
        <f t="shared" si="19"/>
        <v>2.4837191085583819E-2</v>
      </c>
    </row>
    <row r="197" spans="1:24" x14ac:dyDescent="0.25">
      <c r="A197" s="79">
        <v>43585</v>
      </c>
      <c r="B197" s="81" t="str">
        <f>IF(COUNT(Cum_Rets!B197:B232)&lt;36,"",PRODUCT(Cum_Rets!B197:B232)^(1/3)-1)</f>
        <v/>
      </c>
      <c r="C197" s="81">
        <f>IF(COUNT(Cum_Rets!C197:C232)&lt;36,"",PRODUCT(Cum_Rets!C197:C232)^(1/3)-1)</f>
        <v>1.4531537219287349E-2</v>
      </c>
      <c r="D197" s="81" t="str">
        <f>IF(COUNT(Cum_Rets!D197:D232)&lt;36,"",PRODUCT(Cum_Rets!D197:D232)^(1/3)-1)</f>
        <v/>
      </c>
      <c r="E197" s="81">
        <f>IF(COUNT(Cum_Rets!E197:E232)&lt;36,"",PRODUCT(Cum_Rets!E197:E232)^(1/3)-1)</f>
        <v>3.0842714827850726E-2</v>
      </c>
      <c r="F197" s="81">
        <f>IF(COUNT(Cum_Rets!F197:F232)&lt;36,"",PRODUCT(Cum_Rets!F197:F232)^(1/3)-1)</f>
        <v>2.4870705679232552E-2</v>
      </c>
      <c r="G197" s="81" t="str">
        <f>IF(COUNT(Cum_Rets!G197:G232)&lt;36,"",PRODUCT(Cum_Rets!G197:G232)^(1/3)-1)</f>
        <v/>
      </c>
      <c r="H197" s="81" t="str">
        <f>IF(COUNT(Cum_Rets!H197:H232)&lt;36,"",PRODUCT(Cum_Rets!H197:H232)^(1/3)-1)</f>
        <v/>
      </c>
      <c r="I197" s="81" t="str">
        <f>IF(COUNT(Cum_Rets!I197:I232)&lt;36,"",PRODUCT(Cum_Rets!I197:I232)^(1/3)-1)</f>
        <v/>
      </c>
      <c r="J197" s="81" t="str">
        <f>IF(COUNT(Cum_Rets!J197:J232)&lt;36,"",PRODUCT(Cum_Rets!J197:J232)^(1/3)-1)</f>
        <v/>
      </c>
      <c r="K197" s="81" t="str">
        <f>IF(COUNT(Cum_Rets!K197:K232)&lt;36,"",PRODUCT(Cum_Rets!K197:K232)^(1/3)-1)</f>
        <v/>
      </c>
      <c r="L197" s="81">
        <f>IF(COUNT(Cum_Rets!L197:L232)&lt;36,"",PRODUCT(Cum_Rets!L197:L232)^(1/3)-1)</f>
        <v>5.1596955945313328E-2</v>
      </c>
      <c r="M197" s="81">
        <f>IF(COUNT(Cum_Rets!M197:M232)&lt;36,"",PRODUCT(Cum_Rets!M197:M232)^(1/3)-1)</f>
        <v>2.6261630193443519E-2</v>
      </c>
      <c r="N197" s="81">
        <f>IF(COUNT(Cum_Rets!N197:N232)&lt;36,"",PRODUCT(Cum_Rets!N197:N232)^(1/3)-1)</f>
        <v>3.0896042920723232E-2</v>
      </c>
      <c r="O197" s="81">
        <f>IF(COUNT(Cum_Rets!O197:O232)&lt;36,"",PRODUCT(Cum_Rets!O197:O232)^(1/3)-1)</f>
        <v>-2.9830697564747766E-4</v>
      </c>
      <c r="P197" s="81" t="str">
        <f>IF(COUNT(Cum_Rets!P197:P232)&lt;36,"",PRODUCT(Cum_Rets!P197:P232)^(1/3)-1)</f>
        <v/>
      </c>
      <c r="Q197" s="81">
        <f>IF(COUNT(Cum_Rets!Q197:Q232)&lt;36,"",PRODUCT(Cum_Rets!Q197:Q232)^(1/3)-1)</f>
        <v>3.2639077457278232E-2</v>
      </c>
      <c r="R197" s="81">
        <f>IF(COUNT(Cum_Rets!R197:R232)&lt;36,"",PRODUCT(Cum_Rets!R197:R232)^(1/3)-1)</f>
        <v>4.504160751921793E-2</v>
      </c>
      <c r="S197" s="81">
        <f>IF(COUNT(Cum_Rets!S197:S232)&lt;36,"",PRODUCT(Cum_Rets!S197:S232)^(1/3)-1)</f>
        <v>5.6819945656164217E-2</v>
      </c>
      <c r="T197" s="88">
        <f t="shared" si="15"/>
        <v>4.6352677204437004E-2</v>
      </c>
      <c r="U197" s="88">
        <f t="shared" si="16"/>
        <v>3.2639077457278232E-2</v>
      </c>
      <c r="V197" s="88">
        <f t="shared" si="17"/>
        <v>3.0842714827850726E-2</v>
      </c>
      <c r="W197" s="88">
        <f t="shared" si="18"/>
        <v>2.4870705679232552E-2</v>
      </c>
      <c r="X197" s="88">
        <f t="shared" si="19"/>
        <v>1.1565568380300385E-2</v>
      </c>
    </row>
    <row r="198" spans="1:24" x14ac:dyDescent="0.25">
      <c r="A198" s="79">
        <v>43616</v>
      </c>
      <c r="B198" s="81" t="str">
        <f>IF(COUNT(Cum_Rets!B198:B233)&lt;36,"",PRODUCT(Cum_Rets!B198:B233)^(1/3)-1)</f>
        <v/>
      </c>
      <c r="C198" s="81">
        <f>IF(COUNT(Cum_Rets!C198:C233)&lt;36,"",PRODUCT(Cum_Rets!C198:C233)^(1/3)-1)</f>
        <v>1.7229105441270542E-2</v>
      </c>
      <c r="D198" s="81" t="str">
        <f>IF(COUNT(Cum_Rets!D198:D233)&lt;36,"",PRODUCT(Cum_Rets!D198:D233)^(1/3)-1)</f>
        <v/>
      </c>
      <c r="E198" s="81">
        <f>IF(COUNT(Cum_Rets!E198:E233)&lt;36,"",PRODUCT(Cum_Rets!E198:E233)^(1/3)-1)</f>
        <v>4.7194870606735995E-2</v>
      </c>
      <c r="F198" s="81">
        <f>IF(COUNT(Cum_Rets!F198:F233)&lt;36,"",PRODUCT(Cum_Rets!F198:F233)^(1/3)-1)</f>
        <v>4.266854053591973E-2</v>
      </c>
      <c r="G198" s="81" t="str">
        <f>IF(COUNT(Cum_Rets!G198:G233)&lt;36,"",PRODUCT(Cum_Rets!G198:G233)^(1/3)-1)</f>
        <v/>
      </c>
      <c r="H198" s="81" t="str">
        <f>IF(COUNT(Cum_Rets!H198:H233)&lt;36,"",PRODUCT(Cum_Rets!H198:H233)^(1/3)-1)</f>
        <v/>
      </c>
      <c r="I198" s="81" t="str">
        <f>IF(COUNT(Cum_Rets!I198:I233)&lt;36,"",PRODUCT(Cum_Rets!I198:I233)^(1/3)-1)</f>
        <v/>
      </c>
      <c r="J198" s="81" t="str">
        <f>IF(COUNT(Cum_Rets!J198:J233)&lt;36,"",PRODUCT(Cum_Rets!J198:J233)^(1/3)-1)</f>
        <v/>
      </c>
      <c r="K198" s="81" t="str">
        <f>IF(COUNT(Cum_Rets!K198:K233)&lt;36,"",PRODUCT(Cum_Rets!K198:K233)^(1/3)-1)</f>
        <v/>
      </c>
      <c r="L198" s="81">
        <f>IF(COUNT(Cum_Rets!L198:L233)&lt;36,"",PRODUCT(Cum_Rets!L198:L233)^(1/3)-1)</f>
        <v>6.1287185503373864E-2</v>
      </c>
      <c r="M198" s="81">
        <f>IF(COUNT(Cum_Rets!M198:M233)&lt;36,"",PRODUCT(Cum_Rets!M198:M233)^(1/3)-1)</f>
        <v>4.0882637312599224E-2</v>
      </c>
      <c r="N198" s="81">
        <f>IF(COUNT(Cum_Rets!N198:N233)&lt;36,"",PRODUCT(Cum_Rets!N198:N233)^(1/3)-1)</f>
        <v>3.7357748899834453E-2</v>
      </c>
      <c r="O198" s="81">
        <f>IF(COUNT(Cum_Rets!O198:O233)&lt;36,"",PRODUCT(Cum_Rets!O198:O233)^(1/3)-1)</f>
        <v>1.8835046938697531E-2</v>
      </c>
      <c r="P198" s="81" t="str">
        <f>IF(COUNT(Cum_Rets!P198:P233)&lt;36,"",PRODUCT(Cum_Rets!P198:P233)^(1/3)-1)</f>
        <v/>
      </c>
      <c r="Q198" s="81">
        <f>IF(COUNT(Cum_Rets!Q198:Q233)&lt;36,"",PRODUCT(Cum_Rets!Q198:Q233)^(1/3)-1)</f>
        <v>4.8994816484155379E-2</v>
      </c>
      <c r="R198" s="81">
        <f>IF(COUNT(Cum_Rets!R198:R233)&lt;36,"",PRODUCT(Cum_Rets!R198:R233)^(1/3)-1)</f>
        <v>3.5743903725364179E-2</v>
      </c>
      <c r="S198" s="81">
        <f>IF(COUNT(Cum_Rets!S198:S233)&lt;36,"",PRODUCT(Cum_Rets!S198:S233)^(1/3)-1)</f>
        <v>6.5506567899595414E-2</v>
      </c>
      <c r="T198" s="88">
        <f t="shared" si="15"/>
        <v>5.1453290287999068E-2</v>
      </c>
      <c r="U198" s="88">
        <f t="shared" si="16"/>
        <v>4.7194870606735995E-2</v>
      </c>
      <c r="V198" s="88">
        <f t="shared" si="17"/>
        <v>4.0882637312599224E-2</v>
      </c>
      <c r="W198" s="88">
        <f t="shared" si="18"/>
        <v>3.5743903725364179E-2</v>
      </c>
      <c r="X198" s="88">
        <f t="shared" si="19"/>
        <v>1.8513858639212132E-2</v>
      </c>
    </row>
    <row r="199" spans="1:24" x14ac:dyDescent="0.25">
      <c r="A199" s="79">
        <v>43646</v>
      </c>
      <c r="B199" s="81" t="str">
        <f>IF(COUNT(Cum_Rets!B199:B234)&lt;36,"",PRODUCT(Cum_Rets!B199:B234)^(1/3)-1)</f>
        <v/>
      </c>
      <c r="C199" s="81">
        <f>IF(COUNT(Cum_Rets!C199:C234)&lt;36,"",PRODUCT(Cum_Rets!C199:C234)^(1/3)-1)</f>
        <v>7.9361650658706928E-3</v>
      </c>
      <c r="D199" s="81" t="str">
        <f>IF(COUNT(Cum_Rets!D199:D234)&lt;36,"",PRODUCT(Cum_Rets!D199:D234)^(1/3)-1)</f>
        <v/>
      </c>
      <c r="E199" s="81">
        <f>IF(COUNT(Cum_Rets!E199:E234)&lt;36,"",PRODUCT(Cum_Rets!E199:E234)^(1/3)-1)</f>
        <v>6.9409959327553228E-3</v>
      </c>
      <c r="F199" s="81">
        <f>IF(COUNT(Cum_Rets!F199:F234)&lt;36,"",PRODUCT(Cum_Rets!F199:F234)^(1/3)-1)</f>
        <v>5.0146615831725416E-3</v>
      </c>
      <c r="G199" s="81" t="str">
        <f>IF(COUNT(Cum_Rets!G199:G234)&lt;36,"",PRODUCT(Cum_Rets!G199:G234)^(1/3)-1)</f>
        <v/>
      </c>
      <c r="H199" s="81" t="str">
        <f>IF(COUNT(Cum_Rets!H199:H234)&lt;36,"",PRODUCT(Cum_Rets!H199:H234)^(1/3)-1)</f>
        <v/>
      </c>
      <c r="I199" s="81" t="str">
        <f>IF(COUNT(Cum_Rets!I199:I234)&lt;36,"",PRODUCT(Cum_Rets!I199:I234)^(1/3)-1)</f>
        <v/>
      </c>
      <c r="J199" s="81" t="str">
        <f>IF(COUNT(Cum_Rets!J199:J234)&lt;36,"",PRODUCT(Cum_Rets!J199:J234)^(1/3)-1)</f>
        <v/>
      </c>
      <c r="K199" s="81" t="str">
        <f>IF(COUNT(Cum_Rets!K199:K234)&lt;36,"",PRODUCT(Cum_Rets!K199:K234)^(1/3)-1)</f>
        <v/>
      </c>
      <c r="L199" s="81">
        <f>IF(COUNT(Cum_Rets!L199:L234)&lt;36,"",PRODUCT(Cum_Rets!L199:L234)^(1/3)-1)</f>
        <v>3.1295652209545111E-2</v>
      </c>
      <c r="M199" s="81">
        <f>IF(COUNT(Cum_Rets!M199:M234)&lt;36,"",PRODUCT(Cum_Rets!M199:M234)^(1/3)-1)</f>
        <v>1.0678351031791378E-2</v>
      </c>
      <c r="N199" s="81">
        <f>IF(COUNT(Cum_Rets!N199:N234)&lt;36,"",PRODUCT(Cum_Rets!N199:N234)^(1/3)-1)</f>
        <v>1.3912953830835351E-2</v>
      </c>
      <c r="O199" s="81">
        <f>IF(COUNT(Cum_Rets!O199:O234)&lt;36,"",PRODUCT(Cum_Rets!O199:O234)^(1/3)-1)</f>
        <v>-7.8703081415714138E-3</v>
      </c>
      <c r="P199" s="81" t="str">
        <f>IF(COUNT(Cum_Rets!P199:P234)&lt;36,"",PRODUCT(Cum_Rets!P199:P234)^(1/3)-1)</f>
        <v/>
      </c>
      <c r="Q199" s="81">
        <f>IF(COUNT(Cum_Rets!Q199:Q234)&lt;36,"",PRODUCT(Cum_Rets!Q199:Q234)^(1/3)-1)</f>
        <v>1.8366310989807788E-2</v>
      </c>
      <c r="R199" s="81">
        <f>IF(COUNT(Cum_Rets!R199:R234)&lt;36,"",PRODUCT(Cum_Rets!R199:R234)^(1/3)-1)</f>
        <v>2.182065363393737E-2</v>
      </c>
      <c r="S199" s="81">
        <f>IF(COUNT(Cum_Rets!S199:S234)&lt;36,"",PRODUCT(Cum_Rets!S199:S234)^(1/3)-1)</f>
        <v>4.1684676222699668E-2</v>
      </c>
      <c r="T199" s="88">
        <f t="shared" si="15"/>
        <v>2.371565334905891E-2</v>
      </c>
      <c r="U199" s="88">
        <f t="shared" si="16"/>
        <v>1.8366310989807788E-2</v>
      </c>
      <c r="V199" s="88">
        <f t="shared" si="17"/>
        <v>1.0678351031791378E-2</v>
      </c>
      <c r="W199" s="88">
        <f t="shared" si="18"/>
        <v>6.9409959327553228E-3</v>
      </c>
      <c r="X199" s="88">
        <f t="shared" si="19"/>
        <v>2.4376676382237509E-3</v>
      </c>
    </row>
    <row r="200" spans="1:24" x14ac:dyDescent="0.25">
      <c r="A200" s="79">
        <v>43677</v>
      </c>
      <c r="B200" s="81" t="str">
        <f>IF(COUNT(Cum_Rets!B200:B235)&lt;36,"",PRODUCT(Cum_Rets!B200:B235)^(1/3)-1)</f>
        <v/>
      </c>
      <c r="C200" s="81">
        <f>IF(COUNT(Cum_Rets!C200:C235)&lt;36,"",PRODUCT(Cum_Rets!C200:C235)^(1/3)-1)</f>
        <v>2.8818848564674981E-2</v>
      </c>
      <c r="D200" s="81" t="str">
        <f>IF(COUNT(Cum_Rets!D200:D235)&lt;36,"",PRODUCT(Cum_Rets!D200:D235)^(1/3)-1)</f>
        <v/>
      </c>
      <c r="E200" s="81">
        <f>IF(COUNT(Cum_Rets!E200:E235)&lt;36,"",PRODUCT(Cum_Rets!E200:E235)^(1/3)-1)</f>
        <v>2.6547069774215171E-2</v>
      </c>
      <c r="F200" s="81">
        <f>IF(COUNT(Cum_Rets!F200:F235)&lt;36,"",PRODUCT(Cum_Rets!F200:F235)^(1/3)-1)</f>
        <v>2.4420428323909116E-2</v>
      </c>
      <c r="G200" s="81" t="str">
        <f>IF(COUNT(Cum_Rets!G200:G235)&lt;36,"",PRODUCT(Cum_Rets!G200:G235)^(1/3)-1)</f>
        <v/>
      </c>
      <c r="H200" s="81" t="str">
        <f>IF(COUNT(Cum_Rets!H200:H235)&lt;36,"",PRODUCT(Cum_Rets!H200:H235)^(1/3)-1)</f>
        <v/>
      </c>
      <c r="I200" s="81" t="str">
        <f>IF(COUNT(Cum_Rets!I200:I235)&lt;36,"",PRODUCT(Cum_Rets!I200:I235)^(1/3)-1)</f>
        <v/>
      </c>
      <c r="J200" s="81" t="str">
        <f>IF(COUNT(Cum_Rets!J200:J235)&lt;36,"",PRODUCT(Cum_Rets!J200:J235)^(1/3)-1)</f>
        <v/>
      </c>
      <c r="K200" s="81" t="str">
        <f>IF(COUNT(Cum_Rets!K200:K235)&lt;36,"",PRODUCT(Cum_Rets!K200:K235)^(1/3)-1)</f>
        <v/>
      </c>
      <c r="L200" s="81">
        <f>IF(COUNT(Cum_Rets!L200:L235)&lt;36,"",PRODUCT(Cum_Rets!L200:L235)^(1/3)-1)</f>
        <v>5.891502624360978E-2</v>
      </c>
      <c r="M200" s="81">
        <f>IF(COUNT(Cum_Rets!M200:M235)&lt;36,"",PRODUCT(Cum_Rets!M200:M235)^(1/3)-1)</f>
        <v>2.8111579497606787E-2</v>
      </c>
      <c r="N200" s="81">
        <f>IF(COUNT(Cum_Rets!N200:N235)&lt;36,"",PRODUCT(Cum_Rets!N200:N235)^(1/3)-1)</f>
        <v>3.139476140262798E-2</v>
      </c>
      <c r="O200" s="81">
        <f>IF(COUNT(Cum_Rets!O200:O235)&lt;36,"",PRODUCT(Cum_Rets!O200:O235)^(1/3)-1)</f>
        <v>1.2266487281024974E-2</v>
      </c>
      <c r="P200" s="81" t="str">
        <f>IF(COUNT(Cum_Rets!P200:P235)&lt;36,"",PRODUCT(Cum_Rets!P200:P235)^(1/3)-1)</f>
        <v/>
      </c>
      <c r="Q200" s="81">
        <f>IF(COUNT(Cum_Rets!Q200:Q235)&lt;36,"",PRODUCT(Cum_Rets!Q200:Q235)^(1/3)-1)</f>
        <v>3.6490712217000176E-2</v>
      </c>
      <c r="R200" s="81">
        <f>IF(COUNT(Cum_Rets!R200:R235)&lt;36,"",PRODUCT(Cum_Rets!R200:R235)^(1/3)-1)</f>
        <v>2.9175331445745467E-2</v>
      </c>
      <c r="S200" s="81">
        <f>IF(COUNT(Cum_Rets!S200:S235)&lt;36,"",PRODUCT(Cum_Rets!S200:S235)^(1/3)-1)</f>
        <v>6.8902496973065608E-2</v>
      </c>
      <c r="T200" s="88">
        <f t="shared" si="15"/>
        <v>4.0975575022322082E-2</v>
      </c>
      <c r="U200" s="88">
        <f t="shared" si="16"/>
        <v>3.139476140262798E-2</v>
      </c>
      <c r="V200" s="88">
        <f t="shared" si="17"/>
        <v>2.8818848564674981E-2</v>
      </c>
      <c r="W200" s="88">
        <f t="shared" si="18"/>
        <v>2.6547069774215171E-2</v>
      </c>
      <c r="X200" s="88">
        <f t="shared" si="19"/>
        <v>2.198964011533229E-2</v>
      </c>
    </row>
    <row r="201" spans="1:24" x14ac:dyDescent="0.25">
      <c r="A201" s="79">
        <v>43708</v>
      </c>
      <c r="B201" s="81" t="str">
        <f>IF(COUNT(Cum_Rets!B201:B236)&lt;36,"",PRODUCT(Cum_Rets!B201:B236)^(1/3)-1)</f>
        <v/>
      </c>
      <c r="C201" s="81">
        <f>IF(COUNT(Cum_Rets!C201:C236)&lt;36,"",PRODUCT(Cum_Rets!C201:C236)^(1/3)-1)</f>
        <v>1.0313425767461748E-2</v>
      </c>
      <c r="D201" s="81" t="str">
        <f>IF(COUNT(Cum_Rets!D201:D236)&lt;36,"",PRODUCT(Cum_Rets!D201:D236)^(1/3)-1)</f>
        <v/>
      </c>
      <c r="E201" s="81">
        <f>IF(COUNT(Cum_Rets!E201:E236)&lt;36,"",PRODUCT(Cum_Rets!E201:E236)^(1/3)-1)</f>
        <v>2.8424827523735541E-2</v>
      </c>
      <c r="F201" s="81">
        <f>IF(COUNT(Cum_Rets!F201:F236)&lt;36,"",PRODUCT(Cum_Rets!F201:F236)^(1/3)-1)</f>
        <v>2.1945116490117655E-2</v>
      </c>
      <c r="G201" s="81" t="str">
        <f>IF(COUNT(Cum_Rets!G201:G236)&lt;36,"",PRODUCT(Cum_Rets!G201:G236)^(1/3)-1)</f>
        <v/>
      </c>
      <c r="H201" s="81" t="str">
        <f>IF(COUNT(Cum_Rets!H201:H236)&lt;36,"",PRODUCT(Cum_Rets!H201:H236)^(1/3)-1)</f>
        <v/>
      </c>
      <c r="I201" s="81" t="str">
        <f>IF(COUNT(Cum_Rets!I201:I236)&lt;36,"",PRODUCT(Cum_Rets!I201:I236)^(1/3)-1)</f>
        <v/>
      </c>
      <c r="J201" s="81" t="str">
        <f>IF(COUNT(Cum_Rets!J201:J236)&lt;36,"",PRODUCT(Cum_Rets!J201:J236)^(1/3)-1)</f>
        <v/>
      </c>
      <c r="K201" s="81" t="str">
        <f>IF(COUNT(Cum_Rets!K201:K236)&lt;36,"",PRODUCT(Cum_Rets!K201:K236)^(1/3)-1)</f>
        <v/>
      </c>
      <c r="L201" s="81">
        <f>IF(COUNT(Cum_Rets!L201:L236)&lt;36,"",PRODUCT(Cum_Rets!L201:L236)^(1/3)-1)</f>
        <v>4.7670028382043483E-2</v>
      </c>
      <c r="M201" s="81">
        <f>IF(COUNT(Cum_Rets!M201:M236)&lt;36,"",PRODUCT(Cum_Rets!M201:M236)^(1/3)-1)</f>
        <v>1.7146333877922526E-2</v>
      </c>
      <c r="N201" s="81">
        <f>IF(COUNT(Cum_Rets!N201:N236)&lt;36,"",PRODUCT(Cum_Rets!N201:N236)^(1/3)-1)</f>
        <v>1.8692863470681331E-2</v>
      </c>
      <c r="O201" s="81">
        <f>IF(COUNT(Cum_Rets!O201:O236)&lt;36,"",PRODUCT(Cum_Rets!O201:O236)^(1/3)-1)</f>
        <v>-4.2978057546882997E-4</v>
      </c>
      <c r="P201" s="81" t="str">
        <f>IF(COUNT(Cum_Rets!P201:P236)&lt;36,"",PRODUCT(Cum_Rets!P201:P236)^(1/3)-1)</f>
        <v/>
      </c>
      <c r="Q201" s="81">
        <f>IF(COUNT(Cum_Rets!Q201:Q236)&lt;36,"",PRODUCT(Cum_Rets!Q201:Q236)^(1/3)-1)</f>
        <v>2.4569310908788555E-2</v>
      </c>
      <c r="R201" s="81">
        <f>IF(COUNT(Cum_Rets!R201:R236)&lt;36,"",PRODUCT(Cum_Rets!R201:R236)^(1/3)-1)</f>
        <v>5.7224690725921068E-3</v>
      </c>
      <c r="S201" s="81">
        <f>IF(COUNT(Cum_Rets!S201:S236)&lt;36,"",PRODUCT(Cum_Rets!S201:S236)^(1/3)-1)</f>
        <v>5.6306540073115086E-2</v>
      </c>
      <c r="T201" s="88">
        <f t="shared" si="15"/>
        <v>3.2273867695397113E-2</v>
      </c>
      <c r="U201" s="88">
        <f t="shared" si="16"/>
        <v>2.4569310908788555E-2</v>
      </c>
      <c r="V201" s="88">
        <f t="shared" si="17"/>
        <v>1.8692863470681331E-2</v>
      </c>
      <c r="W201" s="88">
        <f t="shared" si="18"/>
        <v>1.0313425767461748E-2</v>
      </c>
      <c r="X201" s="88">
        <f t="shared" si="19"/>
        <v>4.4920191429799194E-3</v>
      </c>
    </row>
    <row r="202" spans="1:24" x14ac:dyDescent="0.25">
      <c r="A202" s="79">
        <v>43738</v>
      </c>
      <c r="B202" s="81" t="str">
        <f>IF(COUNT(Cum_Rets!B202:B237)&lt;36,"",PRODUCT(Cum_Rets!B202:B237)^(1/3)-1)</f>
        <v/>
      </c>
      <c r="C202" s="81">
        <f>IF(COUNT(Cum_Rets!C202:C237)&lt;36,"",PRODUCT(Cum_Rets!C202:C237)^(1/3)-1)</f>
        <v>-5.9487422007438173E-3</v>
      </c>
      <c r="D202" s="81" t="str">
        <f>IF(COUNT(Cum_Rets!D202:D237)&lt;36,"",PRODUCT(Cum_Rets!D202:D237)^(1/3)-1)</f>
        <v/>
      </c>
      <c r="E202" s="81">
        <f>IF(COUNT(Cum_Rets!E202:E237)&lt;36,"",PRODUCT(Cum_Rets!E202:E237)^(1/3)-1)</f>
        <v>3.1947484533555226E-2</v>
      </c>
      <c r="F202" s="81">
        <f>IF(COUNT(Cum_Rets!F202:F237)&lt;36,"",PRODUCT(Cum_Rets!F202:F237)^(1/3)-1)</f>
        <v>1.7380149047303561E-2</v>
      </c>
      <c r="G202" s="81" t="str">
        <f>IF(COUNT(Cum_Rets!G202:G237)&lt;36,"",PRODUCT(Cum_Rets!G202:G237)^(1/3)-1)</f>
        <v/>
      </c>
      <c r="H202" s="81" t="str">
        <f>IF(COUNT(Cum_Rets!H202:H237)&lt;36,"",PRODUCT(Cum_Rets!H202:H237)^(1/3)-1)</f>
        <v/>
      </c>
      <c r="I202" s="81" t="str">
        <f>IF(COUNT(Cum_Rets!I202:I237)&lt;36,"",PRODUCT(Cum_Rets!I202:I237)^(1/3)-1)</f>
        <v/>
      </c>
      <c r="J202" s="81" t="str">
        <f>IF(COUNT(Cum_Rets!J202:J237)&lt;36,"",PRODUCT(Cum_Rets!J202:J237)^(1/3)-1)</f>
        <v/>
      </c>
      <c r="K202" s="81" t="str">
        <f>IF(COUNT(Cum_Rets!K202:K237)&lt;36,"",PRODUCT(Cum_Rets!K202:K237)^(1/3)-1)</f>
        <v/>
      </c>
      <c r="L202" s="81">
        <f>IF(COUNT(Cum_Rets!L202:L237)&lt;36,"",PRODUCT(Cum_Rets!L202:L237)^(1/3)-1)</f>
        <v>4.2114063581287775E-2</v>
      </c>
      <c r="M202" s="81">
        <f>IF(COUNT(Cum_Rets!M202:M237)&lt;36,"",PRODUCT(Cum_Rets!M202:M237)^(1/3)-1)</f>
        <v>1.0040068816357328E-2</v>
      </c>
      <c r="N202" s="81">
        <f>IF(COUNT(Cum_Rets!N202:N237)&lt;36,"",PRODUCT(Cum_Rets!N202:N237)^(1/3)-1)</f>
        <v>1.4440053400693653E-2</v>
      </c>
      <c r="O202" s="81">
        <f>IF(COUNT(Cum_Rets!O202:O237)&lt;36,"",PRODUCT(Cum_Rets!O202:O237)^(1/3)-1)</f>
        <v>-6.6453389761610415E-3</v>
      </c>
      <c r="P202" s="81" t="str">
        <f>IF(COUNT(Cum_Rets!P202:P237)&lt;36,"",PRODUCT(Cum_Rets!P202:P237)^(1/3)-1)</f>
        <v/>
      </c>
      <c r="Q202" s="81">
        <f>IF(COUNT(Cum_Rets!Q202:Q237)&lt;36,"",PRODUCT(Cum_Rets!Q202:Q237)^(1/3)-1)</f>
        <v>1.1137051724914526E-2</v>
      </c>
      <c r="R202" s="81">
        <f>IF(COUNT(Cum_Rets!R202:R237)&lt;36,"",PRODUCT(Cum_Rets!R202:R237)^(1/3)-1)</f>
        <v>6.7358311783300984E-3</v>
      </c>
      <c r="S202" s="81">
        <f>IF(COUNT(Cum_Rets!S202:S237)&lt;36,"",PRODUCT(Cum_Rets!S202:S237)^(1/3)-1)</f>
        <v>4.7388779559755179E-2</v>
      </c>
      <c r="T202" s="88">
        <f t="shared" si="15"/>
        <v>3.3980800343101726E-2</v>
      </c>
      <c r="U202" s="88">
        <f t="shared" si="16"/>
        <v>1.7380149047303561E-2</v>
      </c>
      <c r="V202" s="88">
        <f t="shared" si="17"/>
        <v>1.1137051724914526E-2</v>
      </c>
      <c r="W202" s="88">
        <f t="shared" si="18"/>
        <v>6.7358311783300984E-3</v>
      </c>
      <c r="X202" s="88">
        <f t="shared" si="19"/>
        <v>-6.0880615558272623E-3</v>
      </c>
    </row>
    <row r="203" spans="1:24" x14ac:dyDescent="0.25">
      <c r="A203" s="79">
        <v>43769</v>
      </c>
      <c r="B203" s="81" t="str">
        <f>IF(COUNT(Cum_Rets!B203:B238)&lt;36,"",PRODUCT(Cum_Rets!B203:B238)^(1/3)-1)</f>
        <v/>
      </c>
      <c r="C203" s="81">
        <f>IF(COUNT(Cum_Rets!C203:C238)&lt;36,"",PRODUCT(Cum_Rets!C203:C238)^(1/3)-1)</f>
        <v>-7.1102068912370919E-3</v>
      </c>
      <c r="D203" s="81" t="str">
        <f>IF(COUNT(Cum_Rets!D203:D238)&lt;36,"",PRODUCT(Cum_Rets!D203:D238)^(1/3)-1)</f>
        <v/>
      </c>
      <c r="E203" s="81">
        <f>IF(COUNT(Cum_Rets!E203:E238)&lt;36,"",PRODUCT(Cum_Rets!E203:E238)^(1/3)-1)</f>
        <v>3.9925351157398481E-2</v>
      </c>
      <c r="F203" s="81">
        <f>IF(COUNT(Cum_Rets!F203:F238)&lt;36,"",PRODUCT(Cum_Rets!F203:F238)^(1/3)-1)</f>
        <v>2.1421426833889257E-2</v>
      </c>
      <c r="G203" s="81" t="str">
        <f>IF(COUNT(Cum_Rets!G203:G238)&lt;36,"",PRODUCT(Cum_Rets!G203:G238)^(1/3)-1)</f>
        <v/>
      </c>
      <c r="H203" s="81" t="str">
        <f>IF(COUNT(Cum_Rets!H203:H238)&lt;36,"",PRODUCT(Cum_Rets!H203:H238)^(1/3)-1)</f>
        <v/>
      </c>
      <c r="I203" s="81" t="str">
        <f>IF(COUNT(Cum_Rets!I203:I238)&lt;36,"",PRODUCT(Cum_Rets!I203:I238)^(1/3)-1)</f>
        <v/>
      </c>
      <c r="J203" s="81" t="str">
        <f>IF(COUNT(Cum_Rets!J203:J238)&lt;36,"",PRODUCT(Cum_Rets!J203:J238)^(1/3)-1)</f>
        <v/>
      </c>
      <c r="K203" s="81" t="str">
        <f>IF(COUNT(Cum_Rets!K203:K238)&lt;36,"",PRODUCT(Cum_Rets!K203:K238)^(1/3)-1)</f>
        <v/>
      </c>
      <c r="L203" s="81">
        <f>IF(COUNT(Cum_Rets!L203:L238)&lt;36,"",PRODUCT(Cum_Rets!L203:L238)^(1/3)-1)</f>
        <v>4.6319771475387794E-2</v>
      </c>
      <c r="M203" s="81">
        <f>IF(COUNT(Cum_Rets!M203:M238)&lt;36,"",PRODUCT(Cum_Rets!M203:M238)^(1/3)-1)</f>
        <v>1.4695289617959961E-2</v>
      </c>
      <c r="N203" s="81">
        <f>IF(COUNT(Cum_Rets!N203:N238)&lt;36,"",PRODUCT(Cum_Rets!N203:N238)^(1/3)-1)</f>
        <v>2.279956983428133E-2</v>
      </c>
      <c r="O203" s="81">
        <f>IF(COUNT(Cum_Rets!O203:O238)&lt;36,"",PRODUCT(Cum_Rets!O203:O238)^(1/3)-1)</f>
        <v>-1.4794038618507477E-3</v>
      </c>
      <c r="P203" s="81" t="str">
        <f>IF(COUNT(Cum_Rets!P203:P238)&lt;36,"",PRODUCT(Cum_Rets!P203:P238)^(1/3)-1)</f>
        <v/>
      </c>
      <c r="Q203" s="81">
        <f>IF(COUNT(Cum_Rets!Q203:Q238)&lt;36,"",PRODUCT(Cum_Rets!Q203:Q238)^(1/3)-1)</f>
        <v>1.8843263326736581E-2</v>
      </c>
      <c r="R203" s="81">
        <f>IF(COUNT(Cum_Rets!R203:R238)&lt;36,"",PRODUCT(Cum_Rets!R203:R238)^(1/3)-1)</f>
        <v>1.17339735142028E-2</v>
      </c>
      <c r="S203" s="81">
        <f>IF(COUNT(Cum_Rets!S203:S238)&lt;36,"",PRODUCT(Cum_Rets!S203:S238)^(1/3)-1)</f>
        <v>5.133028566427611E-2</v>
      </c>
      <c r="T203" s="88">
        <f t="shared" si="15"/>
        <v>4.1204235220996338E-2</v>
      </c>
      <c r="U203" s="88">
        <f t="shared" si="16"/>
        <v>2.279956983428133E-2</v>
      </c>
      <c r="V203" s="88">
        <f t="shared" si="17"/>
        <v>1.8843263326736581E-2</v>
      </c>
      <c r="W203" s="88">
        <f t="shared" si="18"/>
        <v>1.17339735142028E-2</v>
      </c>
      <c r="X203" s="88">
        <f t="shared" si="19"/>
        <v>-2.6055644677280164E-3</v>
      </c>
    </row>
    <row r="204" spans="1:24" x14ac:dyDescent="0.25">
      <c r="A204" s="79">
        <v>43799</v>
      </c>
      <c r="B204" s="81" t="str">
        <f>IF(COUNT(Cum_Rets!B204:B239)&lt;36,"",PRODUCT(Cum_Rets!B204:B239)^(1/3)-1)</f>
        <v/>
      </c>
      <c r="C204" s="81">
        <f>IF(COUNT(Cum_Rets!C204:C239)&lt;36,"",PRODUCT(Cum_Rets!C204:C239)^(1/3)-1)</f>
        <v>9.1275287558685303E-3</v>
      </c>
      <c r="D204" s="81" t="str">
        <f>IF(COUNT(Cum_Rets!D204:D239)&lt;36,"",PRODUCT(Cum_Rets!D204:D239)^(1/3)-1)</f>
        <v/>
      </c>
      <c r="E204" s="81">
        <f>IF(COUNT(Cum_Rets!E204:E239)&lt;36,"",PRODUCT(Cum_Rets!E204:E239)^(1/3)-1)</f>
        <v>6.3325365516731402E-2</v>
      </c>
      <c r="F204" s="81">
        <f>IF(COUNT(Cum_Rets!F204:F239)&lt;36,"",PRODUCT(Cum_Rets!F204:F239)^(1/3)-1)</f>
        <v>4.4888864538519702E-2</v>
      </c>
      <c r="G204" s="81" t="str">
        <f>IF(COUNT(Cum_Rets!G204:G239)&lt;36,"",PRODUCT(Cum_Rets!G204:G239)^(1/3)-1)</f>
        <v/>
      </c>
      <c r="H204" s="81" t="str">
        <f>IF(COUNT(Cum_Rets!H204:H239)&lt;36,"",PRODUCT(Cum_Rets!H204:H239)^(1/3)-1)</f>
        <v/>
      </c>
      <c r="I204" s="81" t="str">
        <f>IF(COUNT(Cum_Rets!I204:I239)&lt;36,"",PRODUCT(Cum_Rets!I204:I239)^(1/3)-1)</f>
        <v/>
      </c>
      <c r="J204" s="81" t="str">
        <f>IF(COUNT(Cum_Rets!J204:J239)&lt;36,"",PRODUCT(Cum_Rets!J204:J239)^(1/3)-1)</f>
        <v/>
      </c>
      <c r="K204" s="81" t="str">
        <f>IF(COUNT(Cum_Rets!K204:K239)&lt;36,"",PRODUCT(Cum_Rets!K204:K239)^(1/3)-1)</f>
        <v/>
      </c>
      <c r="L204" s="81">
        <f>IF(COUNT(Cum_Rets!L204:L239)&lt;36,"",PRODUCT(Cum_Rets!L204:L239)^(1/3)-1)</f>
        <v>7.2968719035195306E-2</v>
      </c>
      <c r="M204" s="81">
        <f>IF(COUNT(Cum_Rets!M204:M239)&lt;36,"",PRODUCT(Cum_Rets!M204:M239)^(1/3)-1)</f>
        <v>3.8295013910238929E-2</v>
      </c>
      <c r="N204" s="81">
        <f>IF(COUNT(Cum_Rets!N204:N239)&lt;36,"",PRODUCT(Cum_Rets!N204:N239)^(1/3)-1)</f>
        <v>4.3895678474035416E-2</v>
      </c>
      <c r="O204" s="81">
        <f>IF(COUNT(Cum_Rets!O204:O239)&lt;36,"",PRODUCT(Cum_Rets!O204:O239)^(1/3)-1)</f>
        <v>2.651449119310767E-2</v>
      </c>
      <c r="P204" s="81" t="str">
        <f>IF(COUNT(Cum_Rets!P204:P239)&lt;36,"",PRODUCT(Cum_Rets!P204:P239)^(1/3)-1)</f>
        <v/>
      </c>
      <c r="Q204" s="81">
        <f>IF(COUNT(Cum_Rets!Q204:Q239)&lt;36,"",PRODUCT(Cum_Rets!Q204:Q239)^(1/3)-1)</f>
        <v>4.3622444267358285E-2</v>
      </c>
      <c r="R204" s="81">
        <f>IF(COUNT(Cum_Rets!R204:R239)&lt;36,"",PRODUCT(Cum_Rets!R204:R239)^(1/3)-1)</f>
        <v>3.6003195494884066E-2</v>
      </c>
      <c r="S204" s="81">
        <f>IF(COUNT(Cum_Rets!S204:S239)&lt;36,"",PRODUCT(Cum_Rets!S204:S239)^(1/3)-1)</f>
        <v>7.1202375178653909E-2</v>
      </c>
      <c r="T204" s="88">
        <f t="shared" si="15"/>
        <v>6.525403622042418E-2</v>
      </c>
      <c r="U204" s="88">
        <f t="shared" si="16"/>
        <v>4.4888864538519702E-2</v>
      </c>
      <c r="V204" s="88">
        <f t="shared" si="17"/>
        <v>4.3622444267358285E-2</v>
      </c>
      <c r="W204" s="88">
        <f t="shared" si="18"/>
        <v>3.6003195494884066E-2</v>
      </c>
      <c r="X204" s="88">
        <f t="shared" si="19"/>
        <v>2.3037098705659842E-2</v>
      </c>
    </row>
    <row r="205" spans="1:24" x14ac:dyDescent="0.25">
      <c r="A205" s="79">
        <v>43830</v>
      </c>
      <c r="B205" s="81" t="str">
        <f>IF(COUNT(Cum_Rets!B205:B240)&lt;36,"",PRODUCT(Cum_Rets!B205:B240)^(1/3)-1)</f>
        <v/>
      </c>
      <c r="C205" s="81">
        <f>IF(COUNT(Cum_Rets!C205:C240)&lt;36,"",PRODUCT(Cum_Rets!C205:C240)^(1/3)-1)</f>
        <v>7.7176775761189642E-3</v>
      </c>
      <c r="D205" s="81" t="str">
        <f>IF(COUNT(Cum_Rets!D205:D240)&lt;36,"",PRODUCT(Cum_Rets!D205:D240)^(1/3)-1)</f>
        <v/>
      </c>
      <c r="E205" s="81">
        <f>IF(COUNT(Cum_Rets!E205:E240)&lt;36,"",PRODUCT(Cum_Rets!E205:E240)^(1/3)-1)</f>
        <v>6.6780932696113737E-2</v>
      </c>
      <c r="F205" s="81">
        <f>IF(COUNT(Cum_Rets!F205:F240)&lt;36,"",PRODUCT(Cum_Rets!F205:F240)^(1/3)-1)</f>
        <v>4.8499293864809001E-2</v>
      </c>
      <c r="G205" s="81" t="str">
        <f>IF(COUNT(Cum_Rets!G205:G240)&lt;36,"",PRODUCT(Cum_Rets!G205:G240)^(1/3)-1)</f>
        <v/>
      </c>
      <c r="H205" s="81" t="str">
        <f>IF(COUNT(Cum_Rets!H205:H240)&lt;36,"",PRODUCT(Cum_Rets!H205:H240)^(1/3)-1)</f>
        <v/>
      </c>
      <c r="I205" s="81" t="str">
        <f>IF(COUNT(Cum_Rets!I205:I240)&lt;36,"",PRODUCT(Cum_Rets!I205:I240)^(1/3)-1)</f>
        <v/>
      </c>
      <c r="J205" s="81" t="str">
        <f>IF(COUNT(Cum_Rets!J205:J240)&lt;36,"",PRODUCT(Cum_Rets!J205:J240)^(1/3)-1)</f>
        <v/>
      </c>
      <c r="K205" s="81" t="str">
        <f>IF(COUNT(Cum_Rets!K205:K240)&lt;36,"",PRODUCT(Cum_Rets!K205:K240)^(1/3)-1)</f>
        <v/>
      </c>
      <c r="L205" s="81">
        <f>IF(COUNT(Cum_Rets!L205:L240)&lt;36,"",PRODUCT(Cum_Rets!L205:L240)^(1/3)-1)</f>
        <v>6.5289054834849924E-2</v>
      </c>
      <c r="M205" s="81">
        <f>IF(COUNT(Cum_Rets!M205:M240)&lt;36,"",PRODUCT(Cum_Rets!M205:M240)^(1/3)-1)</f>
        <v>3.7838517690173212E-2</v>
      </c>
      <c r="N205" s="81">
        <f>IF(COUNT(Cum_Rets!N205:N240)&lt;36,"",PRODUCT(Cum_Rets!N205:N240)^(1/3)-1)</f>
        <v>3.4947318378945047E-2</v>
      </c>
      <c r="O205" s="81">
        <f>IF(COUNT(Cum_Rets!O205:O240)&lt;36,"",PRODUCT(Cum_Rets!O205:O240)^(1/3)-1)</f>
        <v>2.6293775711281775E-2</v>
      </c>
      <c r="P205" s="81" t="str">
        <f>IF(COUNT(Cum_Rets!P205:P240)&lt;36,"",PRODUCT(Cum_Rets!P205:P240)^(1/3)-1)</f>
        <v/>
      </c>
      <c r="Q205" s="81">
        <f>IF(COUNT(Cum_Rets!Q205:Q240)&lt;36,"",PRODUCT(Cum_Rets!Q205:Q240)^(1/3)-1)</f>
        <v>4.6155919809897084E-2</v>
      </c>
      <c r="R205" s="81">
        <f>IF(COUNT(Cum_Rets!R205:R240)&lt;36,"",PRODUCT(Cum_Rets!R205:R240)^(1/3)-1)</f>
        <v>3.3028658210564332E-2</v>
      </c>
      <c r="S205" s="81">
        <f>IF(COUNT(Cum_Rets!S205:S240)&lt;36,"",PRODUCT(Cum_Rets!S205:S240)^(1/3)-1)</f>
        <v>6.6727575777480785E-2</v>
      </c>
      <c r="T205" s="88">
        <f t="shared" si="15"/>
        <v>6.5587430407102687E-2</v>
      </c>
      <c r="U205" s="88">
        <f t="shared" si="16"/>
        <v>4.8499293864809001E-2</v>
      </c>
      <c r="V205" s="88">
        <f t="shared" si="17"/>
        <v>3.7838517690173212E-2</v>
      </c>
      <c r="W205" s="88">
        <f t="shared" si="18"/>
        <v>3.3028658210564332E-2</v>
      </c>
      <c r="X205" s="88">
        <f t="shared" si="19"/>
        <v>2.2578556084249211E-2</v>
      </c>
    </row>
    <row r="206" spans="1:24" x14ac:dyDescent="0.25">
      <c r="A206" s="79">
        <v>43861</v>
      </c>
      <c r="B206" s="81" t="str">
        <f>IF(COUNT(Cum_Rets!B206:B241)&lt;36,"",PRODUCT(Cum_Rets!B206:B241)^(1/3)-1)</f>
        <v/>
      </c>
      <c r="C206" s="81">
        <f>IF(COUNT(Cum_Rets!C206:C241)&lt;36,"",PRODUCT(Cum_Rets!C206:C241)^(1/3)-1)</f>
        <v>2.2728985515153788E-2</v>
      </c>
      <c r="D206" s="81" t="str">
        <f>IF(COUNT(Cum_Rets!D206:D241)&lt;36,"",PRODUCT(Cum_Rets!D206:D241)^(1/3)-1)</f>
        <v/>
      </c>
      <c r="E206" s="81">
        <f>IF(COUNT(Cum_Rets!E206:E241)&lt;36,"",PRODUCT(Cum_Rets!E206:E241)^(1/3)-1)</f>
        <v>7.5324630583497143E-2</v>
      </c>
      <c r="F206" s="81">
        <f>IF(COUNT(Cum_Rets!F206:F241)&lt;36,"",PRODUCT(Cum_Rets!F206:F241)^(1/3)-1)</f>
        <v>6.3230831629151441E-2</v>
      </c>
      <c r="G206" s="81" t="str">
        <f>IF(COUNT(Cum_Rets!G206:G241)&lt;36,"",PRODUCT(Cum_Rets!G206:G241)^(1/3)-1)</f>
        <v/>
      </c>
      <c r="H206" s="81" t="str">
        <f>IF(COUNT(Cum_Rets!H206:H241)&lt;36,"",PRODUCT(Cum_Rets!H206:H241)^(1/3)-1)</f>
        <v/>
      </c>
      <c r="I206" s="81" t="str">
        <f>IF(COUNT(Cum_Rets!I206:I241)&lt;36,"",PRODUCT(Cum_Rets!I206:I241)^(1/3)-1)</f>
        <v/>
      </c>
      <c r="J206" s="81" t="str">
        <f>IF(COUNT(Cum_Rets!J206:J241)&lt;36,"",PRODUCT(Cum_Rets!J206:J241)^(1/3)-1)</f>
        <v/>
      </c>
      <c r="K206" s="81" t="str">
        <f>IF(COUNT(Cum_Rets!K206:K241)&lt;36,"",PRODUCT(Cum_Rets!K206:K241)^(1/3)-1)</f>
        <v/>
      </c>
      <c r="L206" s="81">
        <f>IF(COUNT(Cum_Rets!L206:L241)&lt;36,"",PRODUCT(Cum_Rets!L206:L241)^(1/3)-1)</f>
        <v>8.0484438067950359E-2</v>
      </c>
      <c r="M206" s="81">
        <f>IF(COUNT(Cum_Rets!M206:M241)&lt;36,"",PRODUCT(Cum_Rets!M206:M241)^(1/3)-1)</f>
        <v>4.3924966269728527E-2</v>
      </c>
      <c r="N206" s="81">
        <f>IF(COUNT(Cum_Rets!N206:N241)&lt;36,"",PRODUCT(Cum_Rets!N206:N241)^(1/3)-1)</f>
        <v>4.3425006885190687E-2</v>
      </c>
      <c r="O206" s="81">
        <f>IF(COUNT(Cum_Rets!O206:O241)&lt;36,"",PRODUCT(Cum_Rets!O206:O241)^(1/3)-1)</f>
        <v>3.34216444971418E-2</v>
      </c>
      <c r="P206" s="81" t="str">
        <f>IF(COUNT(Cum_Rets!P206:P241)&lt;36,"",PRODUCT(Cum_Rets!P206:P241)^(1/3)-1)</f>
        <v/>
      </c>
      <c r="Q206" s="81">
        <f>IF(COUNT(Cum_Rets!Q206:Q241)&lt;36,"",PRODUCT(Cum_Rets!Q206:Q241)^(1/3)-1)</f>
        <v>5.4467941397636777E-2</v>
      </c>
      <c r="R206" s="81">
        <f>IF(COUNT(Cum_Rets!R206:R241)&lt;36,"",PRODUCT(Cum_Rets!R206:R241)^(1/3)-1)</f>
        <v>4.2094740633483507E-2</v>
      </c>
      <c r="S206" s="81">
        <f>IF(COUNT(Cum_Rets!S206:S241)&lt;36,"",PRODUCT(Cum_Rets!S206:S241)^(1/3)-1)</f>
        <v>7.4880831237791989E-2</v>
      </c>
      <c r="T206" s="88">
        <f t="shared" si="15"/>
        <v>7.6356592080387781E-2</v>
      </c>
      <c r="U206" s="88">
        <f t="shared" si="16"/>
        <v>6.3230831629151441E-2</v>
      </c>
      <c r="V206" s="88">
        <f t="shared" si="17"/>
        <v>4.3924966269728527E-2</v>
      </c>
      <c r="W206" s="88">
        <f t="shared" si="18"/>
        <v>4.2094740633483507E-2</v>
      </c>
      <c r="X206" s="88">
        <f t="shared" si="19"/>
        <v>3.1283112700744201E-2</v>
      </c>
    </row>
    <row r="207" spans="1:24" x14ac:dyDescent="0.25">
      <c r="A207" s="79">
        <v>43890</v>
      </c>
      <c r="B207" s="81" t="str">
        <f>IF(COUNT(Cum_Rets!B207:B242)&lt;36,"",PRODUCT(Cum_Rets!B207:B242)^(1/3)-1)</f>
        <v/>
      </c>
      <c r="C207" s="81">
        <f>IF(COUNT(Cum_Rets!C207:C242)&lt;36,"",PRODUCT(Cum_Rets!C207:C242)^(1/3)-1)</f>
        <v>2.1861225013023899E-2</v>
      </c>
      <c r="D207" s="81" t="str">
        <f>IF(COUNT(Cum_Rets!D207:D242)&lt;36,"",PRODUCT(Cum_Rets!D207:D242)^(1/3)-1)</f>
        <v/>
      </c>
      <c r="E207" s="81">
        <f>IF(COUNT(Cum_Rets!E207:E242)&lt;36,"",PRODUCT(Cum_Rets!E207:E242)^(1/3)-1)</f>
        <v>7.9105407854955345E-2</v>
      </c>
      <c r="F207" s="81">
        <f>IF(COUNT(Cum_Rets!F207:F242)&lt;36,"",PRODUCT(Cum_Rets!F207:F242)^(1/3)-1)</f>
        <v>5.1653245595478126E-2</v>
      </c>
      <c r="G207" s="81" t="str">
        <f>IF(COUNT(Cum_Rets!G207:G242)&lt;36,"",PRODUCT(Cum_Rets!G207:G242)^(1/3)-1)</f>
        <v/>
      </c>
      <c r="H207" s="81" t="str">
        <f>IF(COUNT(Cum_Rets!H207:H242)&lt;36,"",PRODUCT(Cum_Rets!H207:H242)^(1/3)-1)</f>
        <v/>
      </c>
      <c r="I207" s="81" t="str">
        <f>IF(COUNT(Cum_Rets!I207:I242)&lt;36,"",PRODUCT(Cum_Rets!I207:I242)^(1/3)-1)</f>
        <v/>
      </c>
      <c r="J207" s="81" t="str">
        <f>IF(COUNT(Cum_Rets!J207:J242)&lt;36,"",PRODUCT(Cum_Rets!J207:J242)^(1/3)-1)</f>
        <v/>
      </c>
      <c r="K207" s="81" t="str">
        <f>IF(COUNT(Cum_Rets!K207:K242)&lt;36,"",PRODUCT(Cum_Rets!K207:K242)^(1/3)-1)</f>
        <v/>
      </c>
      <c r="L207" s="81">
        <f>IF(COUNT(Cum_Rets!L207:L242)&lt;36,"",PRODUCT(Cum_Rets!L207:L242)^(1/3)-1)</f>
        <v>6.0812545916705929E-2</v>
      </c>
      <c r="M207" s="81">
        <f>IF(COUNT(Cum_Rets!M207:M242)&lt;36,"",PRODUCT(Cum_Rets!M207:M242)^(1/3)-1)</f>
        <v>3.0933004726330982E-2</v>
      </c>
      <c r="N207" s="81">
        <f>IF(COUNT(Cum_Rets!N207:N242)&lt;36,"",PRODUCT(Cum_Rets!N207:N242)^(1/3)-1)</f>
        <v>3.065296418836283E-2</v>
      </c>
      <c r="O207" s="81">
        <f>IF(COUNT(Cum_Rets!O207:O242)&lt;36,"",PRODUCT(Cum_Rets!O207:O242)^(1/3)-1)</f>
        <v>1.7643144260360399E-2</v>
      </c>
      <c r="P207" s="81" t="str">
        <f>IF(COUNT(Cum_Rets!P207:P242)&lt;36,"",PRODUCT(Cum_Rets!P207:P242)^(1/3)-1)</f>
        <v/>
      </c>
      <c r="Q207" s="81">
        <f>IF(COUNT(Cum_Rets!Q207:Q242)&lt;36,"",PRODUCT(Cum_Rets!Q207:Q242)^(1/3)-1)</f>
        <v>3.8312386688863942E-2</v>
      </c>
      <c r="R207" s="81">
        <f>IF(COUNT(Cum_Rets!R207:R242)&lt;36,"",PRODUCT(Cum_Rets!R207:R242)^(1/3)-1)</f>
        <v>2.4750594388171399E-2</v>
      </c>
      <c r="S207" s="81">
        <f>IF(COUNT(Cum_Rets!S207:S242)&lt;36,"",PRODUCT(Cum_Rets!S207:S242)^(1/3)-1)</f>
        <v>5.3853687606147504E-2</v>
      </c>
      <c r="T207" s="88">
        <f t="shared" si="15"/>
        <v>6.4471118304355798E-2</v>
      </c>
      <c r="U207" s="88">
        <f t="shared" si="16"/>
        <v>5.1653245595478126E-2</v>
      </c>
      <c r="V207" s="88">
        <f t="shared" si="17"/>
        <v>3.0933004726330982E-2</v>
      </c>
      <c r="W207" s="88">
        <f t="shared" si="18"/>
        <v>2.4750594388171399E-2</v>
      </c>
      <c r="X207" s="88">
        <f t="shared" si="19"/>
        <v>2.10176088624912E-2</v>
      </c>
    </row>
    <row r="208" spans="1:24" x14ac:dyDescent="0.25">
      <c r="A208" s="79">
        <v>43921</v>
      </c>
      <c r="B208" s="81" t="str">
        <f>IF(COUNT(Cum_Rets!B208:B243)&lt;36,"",PRODUCT(Cum_Rets!B208:B243)^(1/3)-1)</f>
        <v/>
      </c>
      <c r="C208" s="81">
        <f>IF(COUNT(Cum_Rets!C208:C243)&lt;36,"",PRODUCT(Cum_Rets!C208:C243)^(1/3)-1)</f>
        <v>2.1895458714116245E-4</v>
      </c>
      <c r="D208" s="81" t="str">
        <f>IF(COUNT(Cum_Rets!D208:D243)&lt;36,"",PRODUCT(Cum_Rets!D208:D243)^(1/3)-1)</f>
        <v/>
      </c>
      <c r="E208" s="81">
        <f>IF(COUNT(Cum_Rets!E208:E243)&lt;36,"",PRODUCT(Cum_Rets!E208:E243)^(1/3)-1)</f>
        <v>6.9746298378367877E-2</v>
      </c>
      <c r="F208" s="81">
        <f>IF(COUNT(Cum_Rets!F208:F243)&lt;36,"",PRODUCT(Cum_Rets!F208:F243)^(1/3)-1)</f>
        <v>2.7982747435541411E-2</v>
      </c>
      <c r="G208" s="81" t="str">
        <f>IF(COUNT(Cum_Rets!G208:G243)&lt;36,"",PRODUCT(Cum_Rets!G208:G243)^(1/3)-1)</f>
        <v/>
      </c>
      <c r="H208" s="81" t="str">
        <f>IF(COUNT(Cum_Rets!H208:H243)&lt;36,"",PRODUCT(Cum_Rets!H208:H243)^(1/3)-1)</f>
        <v/>
      </c>
      <c r="I208" s="81" t="str">
        <f>IF(COUNT(Cum_Rets!I208:I243)&lt;36,"",PRODUCT(Cum_Rets!I208:I243)^(1/3)-1)</f>
        <v/>
      </c>
      <c r="J208" s="81" t="str">
        <f>IF(COUNT(Cum_Rets!J208:J243)&lt;36,"",PRODUCT(Cum_Rets!J208:J243)^(1/3)-1)</f>
        <v/>
      </c>
      <c r="K208" s="81" t="str">
        <f>IF(COUNT(Cum_Rets!K208:K243)&lt;36,"",PRODUCT(Cum_Rets!K208:K243)^(1/3)-1)</f>
        <v/>
      </c>
      <c r="L208" s="81">
        <f>IF(COUNT(Cum_Rets!L208:L243)&lt;36,"",PRODUCT(Cum_Rets!L208:L243)^(1/3)-1)</f>
        <v>4.261651030299185E-2</v>
      </c>
      <c r="M208" s="81">
        <f>IF(COUNT(Cum_Rets!M208:M243)&lt;36,"",PRODUCT(Cum_Rets!M208:M243)^(1/3)-1)</f>
        <v>4.7823030994245119E-3</v>
      </c>
      <c r="N208" s="81">
        <f>IF(COUNT(Cum_Rets!N208:N243)&lt;36,"",PRODUCT(Cum_Rets!N208:N243)^(1/3)-1)</f>
        <v>1.104063714304826E-2</v>
      </c>
      <c r="O208" s="81">
        <f>IF(COUNT(Cum_Rets!O208:O243)&lt;36,"",PRODUCT(Cum_Rets!O208:O243)^(1/3)-1)</f>
        <v>-7.6626190565041163E-3</v>
      </c>
      <c r="P208" s="81" t="str">
        <f>IF(COUNT(Cum_Rets!P208:P243)&lt;36,"",PRODUCT(Cum_Rets!P208:P243)^(1/3)-1)</f>
        <v/>
      </c>
      <c r="Q208" s="81">
        <f>IF(COUNT(Cum_Rets!Q208:Q243)&lt;36,"",PRODUCT(Cum_Rets!Q208:Q243)^(1/3)-1)</f>
        <v>1.6421853101916684E-2</v>
      </c>
      <c r="R208" s="81">
        <f>IF(COUNT(Cum_Rets!R208:R243)&lt;36,"",PRODUCT(Cum_Rets!R208:R243)^(1/3)-1)</f>
        <v>1.4778319645432081E-3</v>
      </c>
      <c r="S208" s="81">
        <f>IF(COUNT(Cum_Rets!S208:S243)&lt;36,"",PRODUCT(Cum_Rets!S208:S243)^(1/3)-1)</f>
        <v>3.2098351603135233E-2</v>
      </c>
      <c r="T208" s="88">
        <f t="shared" si="15"/>
        <v>4.8042467918067037E-2</v>
      </c>
      <c r="U208" s="88">
        <f t="shared" si="16"/>
        <v>2.7982747435541411E-2</v>
      </c>
      <c r="V208" s="88">
        <f t="shared" si="17"/>
        <v>1.104063714304826E-2</v>
      </c>
      <c r="W208" s="88">
        <f t="shared" si="18"/>
        <v>1.4778319645432081E-3</v>
      </c>
      <c r="X208" s="88">
        <f t="shared" si="19"/>
        <v>-1.3573601415878926E-3</v>
      </c>
    </row>
    <row r="209" spans="1:24" x14ac:dyDescent="0.25">
      <c r="A209" s="79">
        <v>43951</v>
      </c>
      <c r="B209" s="81" t="str">
        <f>IF(COUNT(Cum_Rets!B209:B244)&lt;36,"",PRODUCT(Cum_Rets!B209:B244)^(1/3)-1)</f>
        <v/>
      </c>
      <c r="C209" s="81">
        <f>IF(COUNT(Cum_Rets!C209:C244)&lt;36,"",PRODUCT(Cum_Rets!C209:C244)^(1/3)-1)</f>
        <v>-3.4119986557655579E-2</v>
      </c>
      <c r="D209" s="81" t="str">
        <f>IF(COUNT(Cum_Rets!D209:D244)&lt;36,"",PRODUCT(Cum_Rets!D209:D244)^(1/3)-1)</f>
        <v/>
      </c>
      <c r="E209" s="81">
        <f>IF(COUNT(Cum_Rets!E209:E244)&lt;36,"",PRODUCT(Cum_Rets!E209:E244)^(1/3)-1)</f>
        <v>3.5882783527787288E-2</v>
      </c>
      <c r="F209" s="81">
        <f>IF(COUNT(Cum_Rets!F209:F244)&lt;36,"",PRODUCT(Cum_Rets!F209:F244)^(1/3)-1)</f>
        <v>-2.7053513225614001E-2</v>
      </c>
      <c r="G209" s="81" t="str">
        <f>IF(COUNT(Cum_Rets!G209:G244)&lt;36,"",PRODUCT(Cum_Rets!G209:G244)^(1/3)-1)</f>
        <v/>
      </c>
      <c r="H209" s="81" t="str">
        <f>IF(COUNT(Cum_Rets!H209:H244)&lt;36,"",PRODUCT(Cum_Rets!H209:H244)^(1/3)-1)</f>
        <v/>
      </c>
      <c r="I209" s="81" t="str">
        <f>IF(COUNT(Cum_Rets!I209:I244)&lt;36,"",PRODUCT(Cum_Rets!I209:I244)^(1/3)-1)</f>
        <v/>
      </c>
      <c r="J209" s="81" t="str">
        <f>IF(COUNT(Cum_Rets!J209:J244)&lt;36,"",PRODUCT(Cum_Rets!J209:J244)^(1/3)-1)</f>
        <v/>
      </c>
      <c r="K209" s="81" t="str">
        <f>IF(COUNT(Cum_Rets!K209:K244)&lt;36,"",PRODUCT(Cum_Rets!K209:K244)^(1/3)-1)</f>
        <v/>
      </c>
      <c r="L209" s="81">
        <f>IF(COUNT(Cum_Rets!L209:L244)&lt;36,"",PRODUCT(Cum_Rets!L209:L244)^(1/3)-1)</f>
        <v>-1.6189635325614571E-2</v>
      </c>
      <c r="M209" s="81">
        <f>IF(COUNT(Cum_Rets!M209:M244)&lt;36,"",PRODUCT(Cum_Rets!M209:M244)^(1/3)-1)</f>
        <v>-6.4631145458397099E-2</v>
      </c>
      <c r="N209" s="81">
        <f>IF(COUNT(Cum_Rets!N209:N244)&lt;36,"",PRODUCT(Cum_Rets!N209:N244)^(1/3)-1)</f>
        <v>-5.3569725626478659E-2</v>
      </c>
      <c r="O209" s="81">
        <f>IF(COUNT(Cum_Rets!O209:O244)&lt;36,"",PRODUCT(Cum_Rets!O209:O244)^(1/3)-1)</f>
        <v>-5.5417346186363847E-2</v>
      </c>
      <c r="P209" s="81" t="str">
        <f>IF(COUNT(Cum_Rets!P209:P244)&lt;36,"",PRODUCT(Cum_Rets!P209:P244)^(1/3)-1)</f>
        <v/>
      </c>
      <c r="Q209" s="81">
        <f>IF(COUNT(Cum_Rets!Q209:Q244)&lt;36,"",PRODUCT(Cum_Rets!Q209:Q244)^(1/3)-1)</f>
        <v>-4.5511409445755602E-2</v>
      </c>
      <c r="R209" s="81">
        <f>IF(COUNT(Cum_Rets!R209:R244)&lt;36,"",PRODUCT(Cum_Rets!R209:R244)^(1/3)-1)</f>
        <v>-5.8136257277929704E-2</v>
      </c>
      <c r="S209" s="81">
        <f>IF(COUNT(Cum_Rets!S209:S244)&lt;36,"",PRODUCT(Cum_Rets!S209:S244)^(1/3)-1)</f>
        <v>-2.0124775748320944E-2</v>
      </c>
      <c r="T209" s="88">
        <f t="shared" si="15"/>
        <v>-5.7751515549342367E-3</v>
      </c>
      <c r="U209" s="88">
        <f t="shared" si="16"/>
        <v>-2.7053513225614001E-2</v>
      </c>
      <c r="V209" s="88">
        <f t="shared" si="17"/>
        <v>-4.5511409445755602E-2</v>
      </c>
      <c r="W209" s="88">
        <f t="shared" si="18"/>
        <v>-5.5417346186363847E-2</v>
      </c>
      <c r="X209" s="88">
        <f t="shared" si="19"/>
        <v>-5.943523491402318E-2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34FBD-9D0E-43C9-B365-852979826BF7}">
  <dimension ref="A7:U220"/>
  <sheetViews>
    <sheetView zoomScale="90" zoomScaleNormal="90" workbookViewId="0"/>
  </sheetViews>
  <sheetFormatPr defaultColWidth="8.7109375" defaultRowHeight="15" x14ac:dyDescent="0.25"/>
  <cols>
    <col min="1" max="1" width="10.5703125" style="3" customWidth="1"/>
    <col min="2" max="2" width="12.85546875" style="3" customWidth="1"/>
    <col min="3" max="16384" width="8.7109375" style="3"/>
  </cols>
  <sheetData>
    <row r="7" spans="1:21" x14ac:dyDescent="0.25">
      <c r="A7" s="6" t="s">
        <v>0</v>
      </c>
      <c r="N7" s="90"/>
      <c r="O7" s="90"/>
      <c r="P7" s="90"/>
      <c r="Q7" s="90"/>
      <c r="R7" s="90"/>
      <c r="S7" s="90"/>
      <c r="T7" s="90"/>
      <c r="U7" s="90"/>
    </row>
    <row r="8" spans="1:21" x14ac:dyDescent="0.25">
      <c r="B8" s="6" t="s">
        <v>3</v>
      </c>
      <c r="C8" s="6" t="s">
        <v>4</v>
      </c>
      <c r="H8" s="3" t="s">
        <v>7</v>
      </c>
      <c r="J8" s="9" t="s">
        <v>8</v>
      </c>
      <c r="K8" s="9"/>
      <c r="L8" s="9"/>
      <c r="M8" s="9"/>
      <c r="N8" s="9"/>
    </row>
    <row r="9" spans="1:21" x14ac:dyDescent="0.25">
      <c r="A9" t="s">
        <v>6</v>
      </c>
      <c r="B9" t="s">
        <v>2</v>
      </c>
      <c r="C9" t="s">
        <v>21</v>
      </c>
      <c r="D9" t="s">
        <v>5</v>
      </c>
      <c r="E9" t="s">
        <v>20</v>
      </c>
      <c r="H9" s="7">
        <f>LINEST(C10:C128,B10:B128)</f>
        <v>1.0254902947056834</v>
      </c>
      <c r="J9" s="9" t="s">
        <v>9</v>
      </c>
      <c r="K9" s="9"/>
      <c r="L9" s="9"/>
      <c r="M9" s="9"/>
      <c r="N9" s="9"/>
    </row>
    <row r="10" spans="1:21" x14ac:dyDescent="0.25">
      <c r="A10" s="8">
        <v>37468</v>
      </c>
      <c r="B10">
        <v>-0.115164653905348</v>
      </c>
      <c r="C10">
        <v>-0.100712247296098</v>
      </c>
      <c r="D10">
        <v>-4.8620069789573797E-2</v>
      </c>
      <c r="E10">
        <v>-0.18023646459478601</v>
      </c>
      <c r="H10" s="7">
        <f>LINEST(D10:D129,B10:B129)</f>
        <v>0.97886652221345805</v>
      </c>
      <c r="J10" s="9"/>
      <c r="K10" s="9"/>
      <c r="L10" s="9"/>
      <c r="M10" s="9"/>
      <c r="N10" s="9"/>
    </row>
    <row r="11" spans="1:21" x14ac:dyDescent="0.25">
      <c r="A11" s="8">
        <v>37498</v>
      </c>
      <c r="B11">
        <v>1.7133253336562401E-2</v>
      </c>
      <c r="C11">
        <v>-2.1995018586964E-2</v>
      </c>
      <c r="D11">
        <v>-8.6693638020716099E-3</v>
      </c>
      <c r="E11">
        <v>0.106809746727948</v>
      </c>
      <c r="H11" s="7">
        <f>LINEST(E10:E129,B10:B129)</f>
        <v>0.75682912860548435</v>
      </c>
      <c r="J11" s="9"/>
      <c r="K11" s="9"/>
      <c r="L11" s="9"/>
      <c r="M11" s="9"/>
      <c r="N11" s="9"/>
    </row>
    <row r="12" spans="1:21" x14ac:dyDescent="0.25">
      <c r="A12" s="8">
        <v>37529</v>
      </c>
      <c r="B12">
        <v>-1.80809101185751E-2</v>
      </c>
      <c r="C12">
        <v>1.42469174851258E-2</v>
      </c>
      <c r="D12">
        <v>0.13413759081531901</v>
      </c>
      <c r="E12">
        <v>0.15951183353440801</v>
      </c>
    </row>
    <row r="13" spans="1:21" x14ac:dyDescent="0.25">
      <c r="A13" s="8">
        <v>37560</v>
      </c>
      <c r="B13">
        <v>5.0092773467400799E-2</v>
      </c>
      <c r="C13">
        <v>8.4041497858704003E-2</v>
      </c>
      <c r="D13">
        <v>2.2361501047886499E-2</v>
      </c>
      <c r="E13">
        <v>-3.2389545766073197E-2</v>
      </c>
    </row>
    <row r="14" spans="1:21" x14ac:dyDescent="0.25">
      <c r="A14" s="8">
        <v>37589</v>
      </c>
      <c r="B14">
        <v>0.101209928551934</v>
      </c>
      <c r="C14">
        <v>0.17500595190857801</v>
      </c>
      <c r="D14">
        <v>0.24570190875862999</v>
      </c>
      <c r="E14">
        <v>6.1083592451793801E-3</v>
      </c>
    </row>
    <row r="15" spans="1:21" x14ac:dyDescent="0.25">
      <c r="A15" s="8">
        <v>37621</v>
      </c>
      <c r="B15">
        <v>4.9126017810087803E-2</v>
      </c>
      <c r="C15">
        <v>1.4261291684255E-2</v>
      </c>
      <c r="D15">
        <v>6.9472474927810599E-2</v>
      </c>
      <c r="E15">
        <v>0.288292728797717</v>
      </c>
    </row>
    <row r="16" spans="1:21" x14ac:dyDescent="0.25">
      <c r="A16" s="8">
        <v>37652</v>
      </c>
      <c r="B16">
        <v>-4.21182594228766E-2</v>
      </c>
      <c r="C16">
        <v>1.2797649394349301E-3</v>
      </c>
      <c r="D16">
        <v>-6.8370857466358903E-2</v>
      </c>
      <c r="E16">
        <v>4.0930253748320898E-2</v>
      </c>
    </row>
    <row r="17" spans="1:5" x14ac:dyDescent="0.25">
      <c r="A17" s="8">
        <v>37680</v>
      </c>
      <c r="B17">
        <v>7.2045335022401496E-3</v>
      </c>
      <c r="C17">
        <v>1.0358042446360001E-2</v>
      </c>
      <c r="D17">
        <v>0.13876813287835499</v>
      </c>
      <c r="E17">
        <v>-6.9458984580435701E-2</v>
      </c>
    </row>
    <row r="18" spans="1:5" x14ac:dyDescent="0.25">
      <c r="A18" s="8">
        <v>37711</v>
      </c>
      <c r="B18">
        <v>-5.7165398986902503E-2</v>
      </c>
      <c r="C18">
        <v>-3.2925645266128602E-2</v>
      </c>
      <c r="D18">
        <v>3.58623520558254E-2</v>
      </c>
      <c r="E18">
        <v>-6.3380931681463595E-2</v>
      </c>
    </row>
    <row r="19" spans="1:5" x14ac:dyDescent="0.25">
      <c r="A19" s="8">
        <v>37741</v>
      </c>
      <c r="B19">
        <v>6.1341699859386499E-2</v>
      </c>
      <c r="C19">
        <v>0.197422519243899</v>
      </c>
      <c r="D19">
        <v>0.100427971362903</v>
      </c>
      <c r="E19">
        <v>-5.3468149569670498E-2</v>
      </c>
    </row>
    <row r="20" spans="1:5" x14ac:dyDescent="0.25">
      <c r="A20" s="8">
        <v>37771</v>
      </c>
      <c r="B20">
        <v>3.2678289657364697E-2</v>
      </c>
      <c r="C20">
        <v>-1.9610385688682E-3</v>
      </c>
      <c r="D20">
        <v>-4.2432390257955303E-2</v>
      </c>
      <c r="E20">
        <v>-9.15009562547342E-3</v>
      </c>
    </row>
    <row r="21" spans="1:5" x14ac:dyDescent="0.25">
      <c r="A21" s="8">
        <v>37802</v>
      </c>
      <c r="B21">
        <v>5.5730507283504802E-2</v>
      </c>
      <c r="C21">
        <v>0.10012405159264801</v>
      </c>
      <c r="D21">
        <v>0.126783162433875</v>
      </c>
      <c r="E21">
        <v>0.12673146820212799</v>
      </c>
    </row>
    <row r="22" spans="1:5" x14ac:dyDescent="0.25">
      <c r="A22" s="8">
        <v>37833</v>
      </c>
      <c r="B22">
        <v>7.4778536982117894E-2</v>
      </c>
      <c r="C22">
        <v>5.14027234238068E-2</v>
      </c>
      <c r="D22">
        <v>0.142777678889284</v>
      </c>
      <c r="E22">
        <v>4.4878621081526397E-2</v>
      </c>
    </row>
    <row r="23" spans="1:5" x14ac:dyDescent="0.25">
      <c r="A23" s="8">
        <v>37862</v>
      </c>
      <c r="B23">
        <v>5.3504578444854602E-2</v>
      </c>
      <c r="C23">
        <v>-2.7803081127325699E-2</v>
      </c>
      <c r="D23">
        <v>1.7571698370358602E-2</v>
      </c>
      <c r="E23">
        <v>0.18509100956554</v>
      </c>
    </row>
    <row r="24" spans="1:5" x14ac:dyDescent="0.25">
      <c r="A24" s="8">
        <v>37894</v>
      </c>
      <c r="B24">
        <v>2.7722223775193001E-2</v>
      </c>
      <c r="C24">
        <v>4.2431187215406799E-2</v>
      </c>
      <c r="D24">
        <v>-9.8539133429640293E-3</v>
      </c>
      <c r="E24">
        <v>2.1066127626896401E-3</v>
      </c>
    </row>
    <row r="25" spans="1:5" x14ac:dyDescent="0.25">
      <c r="A25" s="8">
        <v>37925</v>
      </c>
      <c r="B25">
        <v>0.10500717076306799</v>
      </c>
      <c r="C25">
        <v>5.0922214529509603E-2</v>
      </c>
      <c r="D25">
        <v>8.2524131134235706E-2</v>
      </c>
      <c r="E25">
        <v>-2.41143802375731E-3</v>
      </c>
    </row>
    <row r="26" spans="1:5" x14ac:dyDescent="0.25">
      <c r="A26" s="8">
        <v>37953</v>
      </c>
      <c r="B26">
        <v>7.8012264099574596E-2</v>
      </c>
      <c r="C26">
        <v>0.19202335838976201</v>
      </c>
      <c r="D26">
        <v>0.26446384262482298</v>
      </c>
      <c r="E26">
        <v>0.24171185111021501</v>
      </c>
    </row>
    <row r="27" spans="1:5" x14ac:dyDescent="0.25">
      <c r="A27" s="8">
        <v>37986</v>
      </c>
      <c r="B27">
        <v>1.9566178561618099E-2</v>
      </c>
      <c r="C27">
        <v>1.3539227521076599E-2</v>
      </c>
      <c r="D27">
        <v>-7.7032216167377196E-2</v>
      </c>
      <c r="E27">
        <v>-2.2825109715007699E-2</v>
      </c>
    </row>
    <row r="28" spans="1:5" x14ac:dyDescent="0.25">
      <c r="A28" s="8">
        <v>38016</v>
      </c>
      <c r="B28">
        <v>-7.6021681312932101E-3</v>
      </c>
      <c r="C28">
        <v>-1.9650704629568801E-2</v>
      </c>
      <c r="D28">
        <v>-4.50613743260296E-2</v>
      </c>
      <c r="E28">
        <v>-0.13306447566205301</v>
      </c>
    </row>
    <row r="29" spans="1:5" x14ac:dyDescent="0.25">
      <c r="A29" s="8">
        <v>38044</v>
      </c>
      <c r="B29">
        <v>7.1640709144683998E-2</v>
      </c>
      <c r="C29">
        <v>6.1269397503360599E-2</v>
      </c>
      <c r="D29" s="5">
        <v>-6.6472854248245095E-4</v>
      </c>
      <c r="E29">
        <v>6.0321174539915E-2</v>
      </c>
    </row>
    <row r="30" spans="1:5" x14ac:dyDescent="0.25">
      <c r="A30" s="8">
        <v>38077</v>
      </c>
      <c r="B30">
        <v>3.4178702267327797E-2</v>
      </c>
      <c r="C30">
        <v>9.3023175626284205E-2</v>
      </c>
      <c r="D30">
        <v>0.139790030453598</v>
      </c>
      <c r="E30">
        <v>2.66538122408799E-3</v>
      </c>
    </row>
    <row r="31" spans="1:5" x14ac:dyDescent="0.25">
      <c r="A31" s="8">
        <v>38107</v>
      </c>
      <c r="B31">
        <v>-0.115975831889466</v>
      </c>
      <c r="C31">
        <v>-0.11258934138952401</v>
      </c>
      <c r="D31">
        <v>-0.11195095026823999</v>
      </c>
      <c r="E31">
        <v>-0.25778567498918897</v>
      </c>
    </row>
    <row r="32" spans="1:5" x14ac:dyDescent="0.25">
      <c r="A32" s="8">
        <v>38138</v>
      </c>
      <c r="B32">
        <v>7.2506163222800096E-2</v>
      </c>
      <c r="C32">
        <v>0.119053318102749</v>
      </c>
      <c r="D32">
        <v>7.6705647619575504E-2</v>
      </c>
      <c r="E32">
        <v>0.103096082621879</v>
      </c>
    </row>
    <row r="33" spans="1:5" x14ac:dyDescent="0.25">
      <c r="A33" s="8">
        <v>38168</v>
      </c>
      <c r="B33">
        <v>1.7754467577482499E-2</v>
      </c>
      <c r="C33">
        <v>7.1055615970994898E-2</v>
      </c>
      <c r="D33">
        <v>3.1620204575369897E-2</v>
      </c>
      <c r="E33">
        <v>-7.0901621976432599E-2</v>
      </c>
    </row>
    <row r="34" spans="1:5" x14ac:dyDescent="0.25">
      <c r="A34" s="8">
        <v>38198</v>
      </c>
      <c r="B34">
        <v>1.20529308400028E-2</v>
      </c>
      <c r="C34">
        <v>-1.15749917695757E-2</v>
      </c>
      <c r="D34">
        <v>6.7474998039760606E-2</v>
      </c>
      <c r="E34">
        <v>1.0838051770912099E-2</v>
      </c>
    </row>
    <row r="35" spans="1:5" x14ac:dyDescent="0.25">
      <c r="A35" s="8">
        <v>38230</v>
      </c>
      <c r="B35">
        <v>2.8008448847887099E-2</v>
      </c>
      <c r="C35">
        <v>-2.1842739874552701E-2</v>
      </c>
      <c r="D35">
        <v>-2.00794631231009E-2</v>
      </c>
      <c r="E35">
        <v>8.3361214809936302E-2</v>
      </c>
    </row>
    <row r="36" spans="1:5" x14ac:dyDescent="0.25">
      <c r="A36" s="8">
        <v>38260</v>
      </c>
      <c r="B36">
        <v>8.7991616626614103E-2</v>
      </c>
      <c r="C36">
        <v>0.193464867656156</v>
      </c>
      <c r="D36">
        <v>0.19145746449695999</v>
      </c>
      <c r="E36">
        <v>9.1472841082147399E-2</v>
      </c>
    </row>
    <row r="37" spans="1:5" x14ac:dyDescent="0.25">
      <c r="A37" s="8">
        <v>38289</v>
      </c>
      <c r="B37">
        <v>4.8877666019845299E-2</v>
      </c>
      <c r="C37">
        <v>0.115262654190617</v>
      </c>
      <c r="D37">
        <v>0.1383576216513</v>
      </c>
      <c r="E37">
        <v>-4.0857352851926002E-2</v>
      </c>
    </row>
    <row r="38" spans="1:5" x14ac:dyDescent="0.25">
      <c r="A38" s="8">
        <v>38321</v>
      </c>
      <c r="B38">
        <v>0.130115074017702</v>
      </c>
      <c r="C38">
        <v>0.214235394350799</v>
      </c>
      <c r="D38">
        <v>0.119491546712889</v>
      </c>
      <c r="E38">
        <v>8.5973289247831305E-2</v>
      </c>
    </row>
    <row r="39" spans="1:5" x14ac:dyDescent="0.25">
      <c r="A39" s="8">
        <v>38352</v>
      </c>
      <c r="B39">
        <v>4.1311439471382702E-2</v>
      </c>
      <c r="C39">
        <v>8.9403904374151605E-2</v>
      </c>
      <c r="D39">
        <v>0.146249405344272</v>
      </c>
      <c r="E39">
        <v>-0.12494421837323</v>
      </c>
    </row>
    <row r="40" spans="1:5" x14ac:dyDescent="0.25">
      <c r="A40" s="8">
        <v>38383</v>
      </c>
      <c r="B40">
        <v>-3.6237711036531499E-2</v>
      </c>
      <c r="C40">
        <v>-6.3425136234994905E-2</v>
      </c>
      <c r="D40">
        <v>-7.8338325404749304E-2</v>
      </c>
      <c r="E40">
        <v>-6.4981431713333093E-2</v>
      </c>
    </row>
    <row r="41" spans="1:5" x14ac:dyDescent="0.25">
      <c r="A41" s="8">
        <v>38411</v>
      </c>
      <c r="B41">
        <v>8.1802726741728907E-2</v>
      </c>
      <c r="C41">
        <v>1.7292217138059299E-2</v>
      </c>
      <c r="D41">
        <v>-3.0841514547763901E-2</v>
      </c>
      <c r="E41">
        <v>9.9714527696481897E-2</v>
      </c>
    </row>
    <row r="42" spans="1:5" x14ac:dyDescent="0.25">
      <c r="A42" s="8">
        <v>38442</v>
      </c>
      <c r="B42">
        <v>-7.7843930237468301E-2</v>
      </c>
      <c r="C42">
        <v>-8.9831327768834096E-2</v>
      </c>
      <c r="D42">
        <v>-9.6613000083283204E-2</v>
      </c>
      <c r="E42">
        <v>-3.3931132823066298E-2</v>
      </c>
    </row>
    <row r="43" spans="1:5" x14ac:dyDescent="0.25">
      <c r="A43" s="8">
        <v>38471</v>
      </c>
      <c r="B43">
        <v>-2.5854259719327002E-2</v>
      </c>
      <c r="C43">
        <v>2.0778904181699202E-2</v>
      </c>
      <c r="D43">
        <v>-3.7118624330408898E-3</v>
      </c>
      <c r="E43">
        <v>-7.2610685612775894E-2</v>
      </c>
    </row>
    <row r="44" spans="1:5" x14ac:dyDescent="0.25">
      <c r="A44" s="8">
        <v>38503</v>
      </c>
      <c r="B44">
        <v>-1.3903765788517E-2</v>
      </c>
      <c r="C44">
        <v>-8.4370233076910495E-2</v>
      </c>
      <c r="D44">
        <v>-3.1553929995957901E-2</v>
      </c>
      <c r="E44">
        <v>4.0415194399676398E-2</v>
      </c>
    </row>
    <row r="45" spans="1:5" x14ac:dyDescent="0.25">
      <c r="A45" s="8">
        <v>38533</v>
      </c>
      <c r="B45">
        <v>4.3459990257540902E-2</v>
      </c>
      <c r="C45">
        <v>5.7822554063543502E-2</v>
      </c>
      <c r="D45">
        <v>2.2242672942691201E-2</v>
      </c>
      <c r="E45">
        <v>7.4067792160176602E-2</v>
      </c>
    </row>
    <row r="46" spans="1:5" x14ac:dyDescent="0.25">
      <c r="A46" s="8">
        <v>38562</v>
      </c>
      <c r="B46">
        <v>8.7592939451158494E-2</v>
      </c>
      <c r="C46">
        <v>0.109787736168575</v>
      </c>
      <c r="D46">
        <v>0.124998155208461</v>
      </c>
      <c r="E46">
        <v>-3.8017986329731801E-2</v>
      </c>
    </row>
    <row r="47" spans="1:5" x14ac:dyDescent="0.25">
      <c r="A47" s="8">
        <v>38595</v>
      </c>
      <c r="B47">
        <v>5.2500879868862399E-2</v>
      </c>
      <c r="C47">
        <v>1.3816924679846E-2</v>
      </c>
      <c r="D47">
        <v>2.3350999632680999E-2</v>
      </c>
      <c r="E47">
        <v>3.64089295536347E-2</v>
      </c>
    </row>
    <row r="48" spans="1:5" x14ac:dyDescent="0.25">
      <c r="A48" s="8">
        <v>38625</v>
      </c>
      <c r="B48">
        <v>0.10437542810226</v>
      </c>
      <c r="C48">
        <v>2.8935153131565999E-2</v>
      </c>
      <c r="D48">
        <v>0.17179861894506501</v>
      </c>
      <c r="E48">
        <v>0.22318316577332101</v>
      </c>
    </row>
    <row r="49" spans="1:5" x14ac:dyDescent="0.25">
      <c r="A49" s="8">
        <v>38656</v>
      </c>
      <c r="B49">
        <v>-7.5481380412993695E-2</v>
      </c>
      <c r="C49">
        <v>-6.3819043434046097E-2</v>
      </c>
      <c r="D49">
        <v>-9.27545956116968E-2</v>
      </c>
      <c r="E49">
        <v>-8.1828831238678401E-2</v>
      </c>
    </row>
    <row r="50" spans="1:5" x14ac:dyDescent="0.25">
      <c r="A50" s="8">
        <v>38686</v>
      </c>
      <c r="B50">
        <v>5.9018643625645198E-2</v>
      </c>
      <c r="C50">
        <v>2.6329062657619098E-2</v>
      </c>
      <c r="D50">
        <v>6.1601411615278497E-2</v>
      </c>
      <c r="E50">
        <v>7.9258925252675194E-2</v>
      </c>
    </row>
    <row r="51" spans="1:5" x14ac:dyDescent="0.25">
      <c r="A51" s="8">
        <v>38716</v>
      </c>
      <c r="B51">
        <v>0.103021317626456</v>
      </c>
      <c r="C51">
        <v>0.129818580640603</v>
      </c>
      <c r="D51">
        <v>0.128127851460894</v>
      </c>
      <c r="E51">
        <v>0.15121204380653</v>
      </c>
    </row>
    <row r="52" spans="1:5" x14ac:dyDescent="0.25">
      <c r="A52" s="8">
        <v>38748</v>
      </c>
      <c r="B52">
        <v>0.140348747332807</v>
      </c>
      <c r="C52">
        <v>0.12901427976217</v>
      </c>
      <c r="D52">
        <v>0.16153846153846099</v>
      </c>
      <c r="E52">
        <v>0.233414836854311</v>
      </c>
    </row>
    <row r="53" spans="1:5" x14ac:dyDescent="0.25">
      <c r="A53" s="8">
        <v>38776</v>
      </c>
      <c r="B53">
        <v>-4.6732472844198999E-2</v>
      </c>
      <c r="C53">
        <v>-5.0792952109693201E-2</v>
      </c>
      <c r="D53">
        <v>-1.9356124960992899E-2</v>
      </c>
      <c r="E53">
        <v>-0.15407780487915501</v>
      </c>
    </row>
    <row r="54" spans="1:5" x14ac:dyDescent="0.25">
      <c r="A54" s="8">
        <v>38807</v>
      </c>
      <c r="B54">
        <v>7.3495030742262296E-2</v>
      </c>
      <c r="C54">
        <v>7.5515227476652805E-2</v>
      </c>
      <c r="D54">
        <v>6.0086684168500798E-2</v>
      </c>
      <c r="E54">
        <v>3.3560620647269598E-2</v>
      </c>
    </row>
    <row r="55" spans="1:5" x14ac:dyDescent="0.25">
      <c r="A55" s="8">
        <v>38835</v>
      </c>
      <c r="B55">
        <v>6.4641201995893904E-2</v>
      </c>
      <c r="C55">
        <v>5.1430257609576403E-2</v>
      </c>
      <c r="D55">
        <v>5.01270199507486E-2</v>
      </c>
      <c r="E55">
        <v>1.52599298117919E-2</v>
      </c>
    </row>
    <row r="56" spans="1:5" x14ac:dyDescent="0.25">
      <c r="A56" s="8">
        <v>38868</v>
      </c>
      <c r="B56">
        <v>-0.12640240703024799</v>
      </c>
      <c r="C56">
        <v>-0.183719843139627</v>
      </c>
      <c r="D56">
        <v>-0.188732230341881</v>
      </c>
      <c r="E56">
        <v>-0.14926874535057</v>
      </c>
    </row>
    <row r="57" spans="1:5" x14ac:dyDescent="0.25">
      <c r="A57" s="8">
        <v>38898</v>
      </c>
      <c r="B57">
        <v>-3.2005838298739597E-2</v>
      </c>
      <c r="C57">
        <v>-7.5942394127605395E-2</v>
      </c>
      <c r="D57">
        <v>-0.15765348401704299</v>
      </c>
      <c r="E57">
        <v>7.57900001619322E-2</v>
      </c>
    </row>
    <row r="58" spans="1:5" x14ac:dyDescent="0.25">
      <c r="A58" s="8">
        <v>38929</v>
      </c>
      <c r="B58">
        <v>1.94919188166713E-2</v>
      </c>
      <c r="C58">
        <v>2.6525394446206899E-2</v>
      </c>
      <c r="D58">
        <v>-6.94834444268011E-3</v>
      </c>
      <c r="E58">
        <v>-3.3143698836355401E-2</v>
      </c>
    </row>
    <row r="59" spans="1:5" x14ac:dyDescent="0.25">
      <c r="A59" s="8">
        <v>38960</v>
      </c>
      <c r="B59">
        <v>1.2816748811989E-2</v>
      </c>
      <c r="C59">
        <v>-2.1485926588841402E-2</v>
      </c>
      <c r="D59">
        <v>-3.3619738140461798E-2</v>
      </c>
      <c r="E59">
        <v>-4.7598549602540202E-2</v>
      </c>
    </row>
    <row r="60" spans="1:5" x14ac:dyDescent="0.25">
      <c r="A60" s="8">
        <v>38989</v>
      </c>
      <c r="B60">
        <v>-4.9445256785182898E-2</v>
      </c>
      <c r="C60">
        <v>-5.3061869020406202E-2</v>
      </c>
      <c r="D60">
        <v>-7.6681855055150596E-3</v>
      </c>
      <c r="E60">
        <v>-0.17257173152284</v>
      </c>
    </row>
    <row r="61" spans="1:5" x14ac:dyDescent="0.25">
      <c r="A61" s="8">
        <v>39021</v>
      </c>
      <c r="B61">
        <v>9.8785843294442399E-2</v>
      </c>
      <c r="C61">
        <v>0.16809072655260501</v>
      </c>
      <c r="D61">
        <v>0.21180508953663801</v>
      </c>
      <c r="E61">
        <v>0.12795906118195199</v>
      </c>
    </row>
    <row r="62" spans="1:5" x14ac:dyDescent="0.25">
      <c r="A62" s="8">
        <v>39051</v>
      </c>
      <c r="B62">
        <v>6.0519483151013999E-2</v>
      </c>
      <c r="C62">
        <v>5.0800314181694603E-2</v>
      </c>
      <c r="D62">
        <v>8.8456310516688605E-2</v>
      </c>
      <c r="E62">
        <v>0.134988493626579</v>
      </c>
    </row>
    <row r="63" spans="1:5" x14ac:dyDescent="0.25">
      <c r="A63" s="8">
        <v>39080</v>
      </c>
      <c r="B63">
        <v>6.5933614198788001E-2</v>
      </c>
      <c r="C63">
        <v>9.8974182075484501E-2</v>
      </c>
      <c r="D63">
        <v>0.106360869659061</v>
      </c>
      <c r="E63">
        <v>-1.6866817810781799E-2</v>
      </c>
    </row>
    <row r="64" spans="1:5" x14ac:dyDescent="0.25">
      <c r="A64" s="8">
        <v>39113</v>
      </c>
      <c r="B64">
        <v>-1.12936197186426E-2</v>
      </c>
      <c r="C64">
        <v>1.3169432357758601E-2</v>
      </c>
      <c r="D64">
        <v>7.99459316341746E-2</v>
      </c>
      <c r="E64">
        <v>2.31479571138981E-3</v>
      </c>
    </row>
    <row r="65" spans="1:5" x14ac:dyDescent="0.25">
      <c r="A65" s="8">
        <v>39141</v>
      </c>
      <c r="B65">
        <v>1.1373453335329299E-2</v>
      </c>
      <c r="C65">
        <v>1.15118179954312E-2</v>
      </c>
      <c r="D65">
        <v>9.3034658958941405E-3</v>
      </c>
      <c r="E65">
        <v>-8.2249831937277196E-2</v>
      </c>
    </row>
    <row r="66" spans="1:5" x14ac:dyDescent="0.25">
      <c r="A66" s="8">
        <v>39171</v>
      </c>
      <c r="B66">
        <v>5.7063201064667599E-2</v>
      </c>
      <c r="C66">
        <v>5.6017018963821601E-2</v>
      </c>
      <c r="D66">
        <v>8.5017706695304104E-2</v>
      </c>
      <c r="E66">
        <v>3.33118075322478E-2</v>
      </c>
    </row>
    <row r="67" spans="1:5" x14ac:dyDescent="0.25">
      <c r="A67" s="8">
        <v>39202</v>
      </c>
      <c r="B67">
        <v>7.6230196240956602E-2</v>
      </c>
      <c r="C67">
        <v>9.6618964711877295E-2</v>
      </c>
      <c r="D67">
        <v>0.134079581472622</v>
      </c>
      <c r="E67">
        <v>9.0401508882251794E-3</v>
      </c>
    </row>
    <row r="68" spans="1:5" x14ac:dyDescent="0.25">
      <c r="A68" s="8">
        <v>39233</v>
      </c>
      <c r="B68">
        <v>1.938554043998E-3</v>
      </c>
      <c r="C68">
        <v>-6.46085776641208E-2</v>
      </c>
      <c r="D68">
        <v>-8.3322077711582995E-2</v>
      </c>
      <c r="E68">
        <v>-8.7925010447740204E-2</v>
      </c>
    </row>
    <row r="69" spans="1:5" x14ac:dyDescent="0.25">
      <c r="A69" s="8">
        <v>39262</v>
      </c>
      <c r="B69" s="5">
        <v>-1.8347272892327201E-4</v>
      </c>
      <c r="C69">
        <v>-5.7247511054276203E-2</v>
      </c>
      <c r="D69">
        <v>-2.82810789245211E-2</v>
      </c>
      <c r="E69">
        <v>-7.6827555870104494E-2</v>
      </c>
    </row>
    <row r="70" spans="1:5" x14ac:dyDescent="0.25">
      <c r="A70" s="8">
        <v>39294</v>
      </c>
      <c r="B70">
        <v>6.8397839009599597E-3</v>
      </c>
      <c r="C70">
        <v>3.5839449873643799E-2</v>
      </c>
      <c r="D70">
        <v>-8.7062918302551806E-2</v>
      </c>
      <c r="E70">
        <v>0.12468338286262901</v>
      </c>
    </row>
    <row r="71" spans="1:5" x14ac:dyDescent="0.25">
      <c r="A71" s="8">
        <v>39325</v>
      </c>
      <c r="B71">
        <v>-4.8185225170123101E-3</v>
      </c>
      <c r="C71">
        <v>1.16740259916434E-2</v>
      </c>
      <c r="D71">
        <v>-5.9154814409755297E-3</v>
      </c>
      <c r="E71">
        <v>-8.06322934668353E-2</v>
      </c>
    </row>
    <row r="72" spans="1:5" x14ac:dyDescent="0.25">
      <c r="A72" s="8">
        <v>39353</v>
      </c>
      <c r="B72">
        <v>9.3067423464376006E-2</v>
      </c>
      <c r="C72">
        <v>8.8151857361353694E-3</v>
      </c>
      <c r="D72">
        <v>-1.8769712439368601E-2</v>
      </c>
      <c r="E72">
        <v>0.21628449714058301</v>
      </c>
    </row>
    <row r="73" spans="1:5" x14ac:dyDescent="0.25">
      <c r="A73" s="8">
        <v>39386</v>
      </c>
      <c r="B73">
        <v>0.10282628898966401</v>
      </c>
      <c r="C73">
        <v>0.24114065828808101</v>
      </c>
      <c r="D73">
        <v>9.5984323957572101E-2</v>
      </c>
      <c r="E73">
        <v>-1.9276287613822898E-2</v>
      </c>
    </row>
    <row r="74" spans="1:5" x14ac:dyDescent="0.25">
      <c r="A74" s="8">
        <v>39416</v>
      </c>
      <c r="B74">
        <v>-7.0273857002120396E-2</v>
      </c>
      <c r="C74">
        <v>-0.14033594040220401</v>
      </c>
      <c r="D74">
        <v>-0.21081867920424299</v>
      </c>
      <c r="E74">
        <v>6.7811996887301204E-2</v>
      </c>
    </row>
    <row r="75" spans="1:5" x14ac:dyDescent="0.25">
      <c r="A75" s="8">
        <v>39447</v>
      </c>
      <c r="B75">
        <v>-5.1439443216509097E-2</v>
      </c>
      <c r="C75">
        <v>-5.47058397587575E-2</v>
      </c>
      <c r="D75">
        <v>2.4420826909855298E-2</v>
      </c>
      <c r="E75">
        <v>-0.140274176680346</v>
      </c>
    </row>
    <row r="76" spans="1:5" x14ac:dyDescent="0.25">
      <c r="A76" s="8">
        <v>39478</v>
      </c>
      <c r="B76">
        <v>-0.13379171076938601</v>
      </c>
      <c r="C76">
        <v>-0.178415182735704</v>
      </c>
      <c r="D76">
        <v>-0.32607795832446301</v>
      </c>
      <c r="E76">
        <v>-2.3123987540263902E-2</v>
      </c>
    </row>
    <row r="77" spans="1:5" x14ac:dyDescent="0.25">
      <c r="A77" s="8">
        <v>39507</v>
      </c>
      <c r="B77">
        <v>8.3947172191453007E-2</v>
      </c>
      <c r="C77">
        <v>0.109151334240622</v>
      </c>
      <c r="D77">
        <v>1.8877609216379598E-2</v>
      </c>
      <c r="E77">
        <v>-0.12211394862334</v>
      </c>
    </row>
    <row r="78" spans="1:5" x14ac:dyDescent="0.25">
      <c r="A78" s="8">
        <v>39538</v>
      </c>
      <c r="B78">
        <v>-7.4910244719110605E-2</v>
      </c>
      <c r="C78">
        <v>-0.14567224670957299</v>
      </c>
      <c r="D78">
        <v>-4.6847079592671502E-2</v>
      </c>
      <c r="E78">
        <v>-8.4572237943971895E-2</v>
      </c>
    </row>
    <row r="79" spans="1:5" x14ac:dyDescent="0.25">
      <c r="A79" s="8">
        <v>39568</v>
      </c>
      <c r="B79">
        <v>0.119792216703749</v>
      </c>
      <c r="C79">
        <v>0.120577535592106</v>
      </c>
      <c r="D79">
        <v>6.0528990581167001E-2</v>
      </c>
      <c r="E79" s="5">
        <v>-3.8185507630561499E-4</v>
      </c>
    </row>
    <row r="80" spans="1:5" x14ac:dyDescent="0.25">
      <c r="A80" s="8">
        <v>39598</v>
      </c>
      <c r="B80">
        <v>3.2547151908561098E-2</v>
      </c>
      <c r="C80">
        <v>-8.0846371217864796E-2</v>
      </c>
      <c r="D80">
        <v>-5.8675946908384603E-2</v>
      </c>
      <c r="E80">
        <v>0.12728478959730599</v>
      </c>
    </row>
    <row r="81" spans="1:5" x14ac:dyDescent="0.25">
      <c r="A81" s="8">
        <v>39629</v>
      </c>
      <c r="B81">
        <v>-7.0560139723048795E-2</v>
      </c>
      <c r="C81">
        <v>-0.107708252869973</v>
      </c>
      <c r="D81">
        <v>-0.12278439198331099</v>
      </c>
      <c r="E81">
        <v>-2.5879606976923802E-2</v>
      </c>
    </row>
    <row r="82" spans="1:5" x14ac:dyDescent="0.25">
      <c r="A82" s="8">
        <v>39660</v>
      </c>
      <c r="B82">
        <v>-2.80687819020628E-2</v>
      </c>
      <c r="C82">
        <v>0.26848484639178699</v>
      </c>
      <c r="D82">
        <v>0.22967682030383499</v>
      </c>
      <c r="E82">
        <v>-4.45603375374925E-2</v>
      </c>
    </row>
    <row r="83" spans="1:5" x14ac:dyDescent="0.25">
      <c r="A83" s="8">
        <v>39689</v>
      </c>
      <c r="B83">
        <v>-4.3366312070642003E-2</v>
      </c>
      <c r="C83">
        <v>-5.5786571509470903E-2</v>
      </c>
      <c r="D83">
        <v>1.7610611673008099E-2</v>
      </c>
      <c r="E83">
        <v>-0.17377956123740701</v>
      </c>
    </row>
    <row r="84" spans="1:5" x14ac:dyDescent="0.25">
      <c r="A84" s="8">
        <v>39721</v>
      </c>
      <c r="B84">
        <v>-0.19813852652038999</v>
      </c>
      <c r="C84">
        <v>-1.8461686330105299E-2</v>
      </c>
      <c r="D84">
        <v>-0.10594986334236101</v>
      </c>
      <c r="E84">
        <v>-0.14891659890044401</v>
      </c>
    </row>
    <row r="85" spans="1:5" x14ac:dyDescent="0.25">
      <c r="A85" s="8">
        <v>39752</v>
      </c>
      <c r="B85">
        <v>-0.24532135438885899</v>
      </c>
      <c r="C85">
        <v>-0.29680126750729702</v>
      </c>
      <c r="D85">
        <v>-0.175044726018554</v>
      </c>
      <c r="E85">
        <v>-0.161456855994287</v>
      </c>
    </row>
    <row r="86" spans="1:5" x14ac:dyDescent="0.25">
      <c r="A86" s="8">
        <v>39780</v>
      </c>
      <c r="B86">
        <v>-2.04870755022406E-2</v>
      </c>
      <c r="C86">
        <v>8.7569112897105394E-2</v>
      </c>
      <c r="D86">
        <v>4.8548735977821597E-2</v>
      </c>
      <c r="E86">
        <v>0.123791926713318</v>
      </c>
    </row>
    <row r="87" spans="1:5" x14ac:dyDescent="0.25">
      <c r="A87" s="8">
        <v>39813</v>
      </c>
      <c r="B87">
        <v>8.7726859375998695E-2</v>
      </c>
      <c r="C87">
        <v>2.7150966673004699E-2</v>
      </c>
      <c r="D87">
        <v>0.200624736805633</v>
      </c>
      <c r="E87">
        <v>0.23290618874737201</v>
      </c>
    </row>
    <row r="88" spans="1:5" x14ac:dyDescent="0.25">
      <c r="A88" s="8">
        <v>39843</v>
      </c>
      <c r="B88">
        <v>-0.116556881858218</v>
      </c>
      <c r="C88">
        <v>-0.211853900825034</v>
      </c>
      <c r="D88">
        <v>-2.3628549610186601E-2</v>
      </c>
      <c r="E88">
        <v>4.8053609913793101E-2</v>
      </c>
    </row>
    <row r="89" spans="1:5" x14ac:dyDescent="0.25">
      <c r="A89" s="8">
        <v>39871</v>
      </c>
      <c r="B89">
        <v>-8.8675515391132498E-2</v>
      </c>
      <c r="C89">
        <v>-7.2984503940245804E-2</v>
      </c>
      <c r="D89">
        <v>-0.105368462217048</v>
      </c>
      <c r="E89">
        <v>5.0899857018924903E-2</v>
      </c>
    </row>
    <row r="90" spans="1:5" x14ac:dyDescent="0.25">
      <c r="A90" s="8">
        <v>39903</v>
      </c>
      <c r="B90">
        <v>0.17691225080053699</v>
      </c>
      <c r="C90">
        <v>0.32920471752436598</v>
      </c>
      <c r="D90">
        <v>4.7386933140864701E-2</v>
      </c>
      <c r="E90">
        <v>0.23135179705511599</v>
      </c>
    </row>
    <row r="91" spans="1:5" x14ac:dyDescent="0.25">
      <c r="A91" s="8">
        <v>39933</v>
      </c>
      <c r="B91">
        <v>0.139856035329954</v>
      </c>
      <c r="C91">
        <v>0.16448017395244399</v>
      </c>
      <c r="D91">
        <v>0.18119525392473201</v>
      </c>
      <c r="E91">
        <v>-0.14847856694200701</v>
      </c>
    </row>
    <row r="92" spans="1:5" x14ac:dyDescent="0.25">
      <c r="A92" s="8">
        <v>39962</v>
      </c>
      <c r="B92">
        <v>0.17200490128936399</v>
      </c>
      <c r="C92">
        <v>6.2257772232044699E-2</v>
      </c>
      <c r="D92">
        <v>0.106518818584816</v>
      </c>
      <c r="E92">
        <v>0.40390112573741499</v>
      </c>
    </row>
    <row r="93" spans="1:5" x14ac:dyDescent="0.25">
      <c r="A93" s="8">
        <v>39994</v>
      </c>
      <c r="B93" s="5">
        <v>-5.7328365506692503E-4</v>
      </c>
      <c r="C93">
        <v>0.108399066291924</v>
      </c>
      <c r="D93">
        <v>6.8035495488805595E-2</v>
      </c>
      <c r="E93">
        <v>-0.15672869578847901</v>
      </c>
    </row>
    <row r="94" spans="1:5" x14ac:dyDescent="0.25">
      <c r="A94" s="8">
        <v>40025</v>
      </c>
      <c r="B94">
        <v>9.5654861626651003E-2</v>
      </c>
      <c r="C94">
        <v>4.76488722994119E-2</v>
      </c>
      <c r="D94">
        <v>0.19647910336723901</v>
      </c>
      <c r="E94">
        <v>4.0782946362940303E-2</v>
      </c>
    </row>
    <row r="95" spans="1:5" x14ac:dyDescent="0.25">
      <c r="A95" s="8">
        <v>40056</v>
      </c>
      <c r="B95">
        <v>3.1867207565195302E-2</v>
      </c>
      <c r="C95">
        <v>7.6109229046605206E-2</v>
      </c>
      <c r="D95">
        <v>1.14303313459549E-2</v>
      </c>
      <c r="E95">
        <v>8.8492286529899804E-3</v>
      </c>
    </row>
    <row r="96" spans="1:5" x14ac:dyDescent="0.25">
      <c r="A96" s="8">
        <v>40086</v>
      </c>
      <c r="B96">
        <v>3.9130607368346303E-2</v>
      </c>
      <c r="C96">
        <v>1.6795208486874099E-2</v>
      </c>
      <c r="D96">
        <v>9.8510223897318699E-2</v>
      </c>
      <c r="E96">
        <v>4.8553096324201503E-2</v>
      </c>
    </row>
    <row r="97" spans="1:5" x14ac:dyDescent="0.25">
      <c r="A97" s="8">
        <v>40116</v>
      </c>
      <c r="B97">
        <v>1.36373761057804E-2</v>
      </c>
      <c r="C97">
        <v>-3.3554591394007398E-2</v>
      </c>
      <c r="D97">
        <v>3.5442130973488202E-2</v>
      </c>
      <c r="E97">
        <v>-8.0674233774014906E-2</v>
      </c>
    </row>
    <row r="98" spans="1:5" x14ac:dyDescent="0.25">
      <c r="A98" s="8">
        <v>40147</v>
      </c>
      <c r="B98">
        <v>8.0826905040316005E-2</v>
      </c>
      <c r="C98">
        <v>3.2412164765851501E-2</v>
      </c>
      <c r="D98">
        <v>7.4504168445086397E-3</v>
      </c>
      <c r="E98">
        <v>0.182794930282448</v>
      </c>
    </row>
    <row r="99" spans="1:5" x14ac:dyDescent="0.25">
      <c r="A99" s="8">
        <v>40178</v>
      </c>
      <c r="B99">
        <v>3.50226836768869E-2</v>
      </c>
      <c r="C99">
        <v>7.0705578342433906E-2</v>
      </c>
      <c r="D99">
        <v>7.8099578592182001E-2</v>
      </c>
      <c r="E99">
        <v>-4.9374034385674698E-2</v>
      </c>
    </row>
    <row r="100" spans="1:5" x14ac:dyDescent="0.25">
      <c r="A100" s="8">
        <v>40207</v>
      </c>
      <c r="B100">
        <v>-5.8786575987690097E-2</v>
      </c>
      <c r="C100">
        <v>4.08947865530504E-2</v>
      </c>
      <c r="D100">
        <v>-1.1114857401960301E-3</v>
      </c>
      <c r="E100">
        <v>-0.11167449606044701</v>
      </c>
    </row>
    <row r="101" spans="1:5" x14ac:dyDescent="0.25">
      <c r="A101" s="8">
        <v>40235</v>
      </c>
      <c r="B101">
        <v>-9.9300090135324703E-3</v>
      </c>
      <c r="C101">
        <v>-2.62066382316163E-2</v>
      </c>
      <c r="D101">
        <v>0.112114940976821</v>
      </c>
      <c r="E101">
        <v>-2.0541210328563299E-2</v>
      </c>
    </row>
    <row r="102" spans="1:5" x14ac:dyDescent="0.25">
      <c r="A102" s="8">
        <v>40268</v>
      </c>
      <c r="B102">
        <v>0.13896916780465801</v>
      </c>
      <c r="C102">
        <v>0.12602873519873201</v>
      </c>
      <c r="D102">
        <v>0.17350896619283701</v>
      </c>
      <c r="E102">
        <v>6.2192702057051102E-2</v>
      </c>
    </row>
    <row r="103" spans="1:5" x14ac:dyDescent="0.25">
      <c r="A103" s="8">
        <v>40298</v>
      </c>
      <c r="B103">
        <v>-1.7342599946041901E-2</v>
      </c>
      <c r="C103">
        <v>5.5398470798588796E-3</v>
      </c>
      <c r="D103">
        <v>2.3393283639328001E-2</v>
      </c>
      <c r="E103">
        <v>0.10189143737824401</v>
      </c>
    </row>
    <row r="104" spans="1:5" x14ac:dyDescent="0.25">
      <c r="A104" s="8">
        <v>40329</v>
      </c>
      <c r="B104">
        <v>-8.4797933511985502E-2</v>
      </c>
      <c r="C104">
        <v>-0.11193803923005299</v>
      </c>
      <c r="D104">
        <v>-4.7833013214906898E-2</v>
      </c>
      <c r="E104">
        <v>1.55968363013763E-2</v>
      </c>
    </row>
    <row r="105" spans="1:5" x14ac:dyDescent="0.25">
      <c r="A105" s="8">
        <v>40359</v>
      </c>
      <c r="B105">
        <v>-3.0910972601180298E-2</v>
      </c>
      <c r="C105">
        <v>-2.9625201485422799E-2</v>
      </c>
      <c r="D105">
        <v>3.5381528897935499E-2</v>
      </c>
      <c r="E105">
        <v>1.2880182828787799E-2</v>
      </c>
    </row>
    <row r="106" spans="1:5" x14ac:dyDescent="0.25">
      <c r="A106" s="8">
        <v>40389</v>
      </c>
      <c r="B106">
        <v>0.133081855787339</v>
      </c>
      <c r="C106">
        <v>0.16249847340163201</v>
      </c>
      <c r="D106">
        <v>0.13803345290480901</v>
      </c>
      <c r="E106">
        <v>-6.8658839753590703E-2</v>
      </c>
    </row>
    <row r="107" spans="1:5" x14ac:dyDescent="0.25">
      <c r="A107" s="8">
        <v>40421</v>
      </c>
      <c r="B107">
        <v>-4.68269825148874E-2</v>
      </c>
      <c r="C107">
        <v>-8.9595795617487206E-2</v>
      </c>
      <c r="D107">
        <v>-6.4339831631472E-2</v>
      </c>
      <c r="E107">
        <v>6.3163509825625505E-2</v>
      </c>
    </row>
    <row r="108" spans="1:5" x14ac:dyDescent="0.25">
      <c r="A108" s="8">
        <v>40451</v>
      </c>
      <c r="B108">
        <v>0.14995514242576599</v>
      </c>
      <c r="C108">
        <v>0.13800657534126501</v>
      </c>
      <c r="D108">
        <v>0.193222213182664</v>
      </c>
      <c r="E108">
        <v>8.0718465381210303E-2</v>
      </c>
    </row>
    <row r="109" spans="1:5" x14ac:dyDescent="0.25">
      <c r="A109" s="8">
        <v>40480</v>
      </c>
      <c r="B109">
        <v>3.6452859971630898E-2</v>
      </c>
      <c r="C109">
        <v>-6.8515485513096705E-2</v>
      </c>
      <c r="D109">
        <v>1.6093684557659999E-2</v>
      </c>
      <c r="E109">
        <v>1.0637259685761701E-2</v>
      </c>
    </row>
    <row r="110" spans="1:5" x14ac:dyDescent="0.25">
      <c r="A110" s="8">
        <v>40512</v>
      </c>
      <c r="B110">
        <v>-2.0812658182956401E-2</v>
      </c>
      <c r="C110">
        <v>-2.8464094336015201E-2</v>
      </c>
      <c r="D110">
        <v>-5.3278884958636398E-2</v>
      </c>
      <c r="E110">
        <v>-1.0707081380445E-2</v>
      </c>
    </row>
    <row r="111" spans="1:5" x14ac:dyDescent="0.25">
      <c r="A111" s="8">
        <v>40543</v>
      </c>
      <c r="B111">
        <v>0.143363471809171</v>
      </c>
      <c r="C111">
        <v>0.13490088784829601</v>
      </c>
      <c r="D111">
        <v>9.7842265671671896E-2</v>
      </c>
      <c r="E111">
        <v>7.1832309460638094E-2</v>
      </c>
    </row>
    <row r="112" spans="1:5" x14ac:dyDescent="0.25">
      <c r="A112" s="8">
        <v>40574</v>
      </c>
      <c r="B112">
        <v>-0.102210997273825</v>
      </c>
      <c r="C112">
        <v>-0.10232906907535499</v>
      </c>
      <c r="D112">
        <v>-0.19961447649966699</v>
      </c>
      <c r="E112">
        <v>-0.140074975319287</v>
      </c>
    </row>
    <row r="113" spans="1:5" x14ac:dyDescent="0.25">
      <c r="A113" s="8">
        <v>40602</v>
      </c>
      <c r="B113">
        <v>6.04581038763643E-2</v>
      </c>
      <c r="C113">
        <v>-2.1119223477498499E-2</v>
      </c>
      <c r="D113">
        <v>0.17198958955795099</v>
      </c>
      <c r="E113">
        <v>0.143038217922063</v>
      </c>
    </row>
    <row r="114" spans="1:5" x14ac:dyDescent="0.25">
      <c r="A114" s="8">
        <v>40633</v>
      </c>
      <c r="B114">
        <v>3.3438095690263299E-2</v>
      </c>
      <c r="C114">
        <v>7.0796202157629107E-2</v>
      </c>
      <c r="D114">
        <v>9.6416155742367698E-2</v>
      </c>
      <c r="E114">
        <v>-1.49367646890357E-2</v>
      </c>
    </row>
    <row r="115" spans="1:5" x14ac:dyDescent="0.25">
      <c r="A115" s="8">
        <v>40662</v>
      </c>
      <c r="B115">
        <v>5.1993424946136201E-2</v>
      </c>
      <c r="C115">
        <v>4.3364394867890101E-2</v>
      </c>
      <c r="D115">
        <v>0.10255217861407</v>
      </c>
      <c r="E115">
        <v>5.51792159764386E-2</v>
      </c>
    </row>
    <row r="116" spans="1:5" x14ac:dyDescent="0.25">
      <c r="A116" s="8">
        <v>40694</v>
      </c>
      <c r="B116">
        <v>-4.2187249623295897E-2</v>
      </c>
      <c r="C116">
        <v>-3.9693610379922202E-2</v>
      </c>
      <c r="D116">
        <v>-4.1497073685947197E-2</v>
      </c>
      <c r="E116">
        <v>-8.9202014406131E-2</v>
      </c>
    </row>
    <row r="117" spans="1:5" x14ac:dyDescent="0.25">
      <c r="A117" s="8">
        <v>40724</v>
      </c>
      <c r="B117">
        <v>-1.22426230037884E-2</v>
      </c>
      <c r="C117">
        <v>-1.6661253653783601E-2</v>
      </c>
      <c r="D117">
        <v>8.5644149468133701E-3</v>
      </c>
      <c r="E117">
        <v>-8.3286254298183399E-2</v>
      </c>
    </row>
    <row r="118" spans="1:5" x14ac:dyDescent="0.25">
      <c r="A118" s="8">
        <v>40753</v>
      </c>
      <c r="B118">
        <v>-1.09312527407183E-2</v>
      </c>
      <c r="C118">
        <v>-1.72822638319786E-2</v>
      </c>
      <c r="D118">
        <v>7.0563348117164804E-2</v>
      </c>
      <c r="E118">
        <v>-6.7404228525925697E-3</v>
      </c>
    </row>
    <row r="119" spans="1:5" x14ac:dyDescent="0.25">
      <c r="A119" s="8">
        <v>40786</v>
      </c>
      <c r="B119">
        <v>-4.3130084049424297E-2</v>
      </c>
      <c r="C119">
        <v>-1.5879668036985199E-2</v>
      </c>
      <c r="D119">
        <v>0.10870014303389</v>
      </c>
      <c r="E119">
        <v>8.9475340163741104E-2</v>
      </c>
    </row>
    <row r="120" spans="1:5" x14ac:dyDescent="0.25">
      <c r="A120" s="8">
        <v>40816</v>
      </c>
      <c r="B120">
        <v>-0.16336167300590501</v>
      </c>
      <c r="C120">
        <v>-0.181068622271536</v>
      </c>
      <c r="D120">
        <v>-0.146033941694168</v>
      </c>
      <c r="E120">
        <v>-7.4963630428123304E-2</v>
      </c>
    </row>
    <row r="121" spans="1:5" x14ac:dyDescent="0.25">
      <c r="A121" s="8">
        <v>40847</v>
      </c>
      <c r="B121">
        <v>0.11575673768224801</v>
      </c>
      <c r="C121">
        <v>7.5449706720409099E-2</v>
      </c>
      <c r="D121">
        <v>0.17749310451959299</v>
      </c>
      <c r="E121">
        <v>7.93693074751331E-2</v>
      </c>
    </row>
    <row r="122" spans="1:5" x14ac:dyDescent="0.25">
      <c r="A122" s="8">
        <v>40877</v>
      </c>
      <c r="B122">
        <v>-1.5621078788327599E-2</v>
      </c>
      <c r="C122">
        <v>-2.3173521266531098E-2</v>
      </c>
      <c r="D122">
        <v>-3.01403744459896E-2</v>
      </c>
      <c r="E122">
        <v>4.1436630300660797E-2</v>
      </c>
    </row>
    <row r="123" spans="1:5" x14ac:dyDescent="0.25">
      <c r="A123" s="8">
        <v>40907</v>
      </c>
      <c r="B123">
        <v>-1.75816643819585E-2</v>
      </c>
      <c r="C123">
        <v>8.5781469306906999E-3</v>
      </c>
      <c r="D123">
        <v>-2.85725262652924E-2</v>
      </c>
      <c r="E123">
        <v>-0.10036502263996699</v>
      </c>
    </row>
    <row r="124" spans="1:5" x14ac:dyDescent="0.25">
      <c r="A124" s="8">
        <v>40939</v>
      </c>
      <c r="B124">
        <v>9.2897630104328499E-2</v>
      </c>
      <c r="C124">
        <v>0.121711704764704</v>
      </c>
      <c r="D124">
        <v>0.113192259879577</v>
      </c>
      <c r="E124">
        <v>8.0637085114740797E-2</v>
      </c>
    </row>
    <row r="125" spans="1:5" x14ac:dyDescent="0.25">
      <c r="A125" s="8">
        <v>40968</v>
      </c>
      <c r="B125">
        <v>6.5935208028580397E-2</v>
      </c>
      <c r="C125">
        <v>8.1410599078175896E-2</v>
      </c>
      <c r="D125">
        <v>0.12601818448931601</v>
      </c>
      <c r="E125">
        <v>-4.8953151120032998E-2</v>
      </c>
    </row>
    <row r="126" spans="1:5" x14ac:dyDescent="0.25">
      <c r="A126" s="8">
        <v>40998</v>
      </c>
      <c r="B126">
        <v>-3.89359011485126E-2</v>
      </c>
      <c r="C126">
        <v>6.9797332464549503E-3</v>
      </c>
      <c r="D126">
        <v>4.02856029409632E-2</v>
      </c>
      <c r="E126">
        <v>-0.149417703876597</v>
      </c>
    </row>
    <row r="127" spans="1:5" x14ac:dyDescent="0.25">
      <c r="A127" s="8">
        <v>41029</v>
      </c>
      <c r="B127">
        <v>9.7764315027592998E-3</v>
      </c>
      <c r="C127">
        <v>1.1847516124991299E-2</v>
      </c>
      <c r="D127">
        <v>6.4660030706955498E-3</v>
      </c>
      <c r="E127">
        <v>-8.0008219013591494E-2</v>
      </c>
    </row>
    <row r="128" spans="1:5" x14ac:dyDescent="0.25">
      <c r="A128" s="8">
        <v>41060</v>
      </c>
      <c r="B128">
        <v>-0.117205603122913</v>
      </c>
      <c r="C128">
        <v>-9.0328293413660096E-2</v>
      </c>
      <c r="D128">
        <v>-8.1706652592793402E-2</v>
      </c>
      <c r="E128">
        <v>7.1213333560326206E-2</v>
      </c>
    </row>
    <row r="129" spans="1:5" x14ac:dyDescent="0.25">
      <c r="A129" s="8">
        <v>41089</v>
      </c>
      <c r="B129">
        <v>5.7771344247034E-2</v>
      </c>
      <c r="C129">
        <v>7.0124463689487104E-3</v>
      </c>
      <c r="D129">
        <v>7.0274867914219705E-2</v>
      </c>
      <c r="E129">
        <v>-6.0775737458773599E-2</v>
      </c>
    </row>
    <row r="130" spans="1:5" x14ac:dyDescent="0.25">
      <c r="A130" s="8">
        <v>41121</v>
      </c>
      <c r="B130">
        <v>1.7795747541078599E-2</v>
      </c>
      <c r="C130">
        <v>2.2091233954883299E-2</v>
      </c>
      <c r="D130">
        <v>6.1203873969210898E-2</v>
      </c>
      <c r="E130">
        <v>4.8356026051217197E-3</v>
      </c>
    </row>
    <row r="131" spans="1:5" x14ac:dyDescent="0.25">
      <c r="A131" s="8">
        <v>41152</v>
      </c>
      <c r="B131">
        <v>1.12151401323374E-2</v>
      </c>
      <c r="C131">
        <v>-4.1756684953176602E-2</v>
      </c>
      <c r="D131">
        <v>9.76528549239912E-2</v>
      </c>
      <c r="E131">
        <v>-8.2103537409892804E-2</v>
      </c>
    </row>
    <row r="132" spans="1:5" x14ac:dyDescent="0.25">
      <c r="A132" s="8">
        <v>41180</v>
      </c>
      <c r="B132">
        <v>2.9247896685439399E-2</v>
      </c>
      <c r="C132">
        <v>-1.71239636615583E-2</v>
      </c>
      <c r="D132">
        <v>4.8418892894213E-2</v>
      </c>
      <c r="E132">
        <v>0.12633611252163501</v>
      </c>
    </row>
    <row r="133" spans="1:5" x14ac:dyDescent="0.25">
      <c r="A133" s="8">
        <v>41213</v>
      </c>
      <c r="B133">
        <v>-2.0083575367141298E-3</v>
      </c>
      <c r="C133">
        <v>-2.8974895744396201E-2</v>
      </c>
      <c r="D133">
        <v>3.02282436988019E-2</v>
      </c>
      <c r="E133">
        <v>-5.5327316934409398E-2</v>
      </c>
    </row>
    <row r="134" spans="1:5" x14ac:dyDescent="0.25">
      <c r="A134" s="8">
        <v>41243</v>
      </c>
      <c r="B134" s="5">
        <v>-5.8833944384284399E-4</v>
      </c>
      <c r="C134">
        <v>-4.4070657560987402E-2</v>
      </c>
      <c r="D134">
        <v>5.5488774794415899E-2</v>
      </c>
      <c r="E134">
        <v>-5.9626252900110498E-2</v>
      </c>
    </row>
    <row r="135" spans="1:5" x14ac:dyDescent="0.25">
      <c r="A135" s="8">
        <v>41274</v>
      </c>
      <c r="B135">
        <v>8.1787659681259006E-2</v>
      </c>
      <c r="C135">
        <v>0.18563834855101199</v>
      </c>
      <c r="D135">
        <v>5.03307373570967E-2</v>
      </c>
      <c r="E135">
        <v>-1.06556858191215E-2</v>
      </c>
    </row>
    <row r="136" spans="1:5" x14ac:dyDescent="0.25">
      <c r="A136" s="8">
        <v>41305</v>
      </c>
      <c r="B136">
        <v>-2.07560011697989E-2</v>
      </c>
      <c r="C136">
        <v>-6.9006366052896506E-2</v>
      </c>
      <c r="D136">
        <v>-0.15024234552923299</v>
      </c>
      <c r="E136">
        <v>-9.9608978987943297E-2</v>
      </c>
    </row>
    <row r="137" spans="1:5" x14ac:dyDescent="0.25">
      <c r="A137" s="8">
        <v>41333</v>
      </c>
      <c r="B137">
        <v>-2.65523557499741E-2</v>
      </c>
      <c r="C137">
        <v>-9.2917637555758308E-3</v>
      </c>
      <c r="D137">
        <v>8.4642189929635594E-3</v>
      </c>
      <c r="E137">
        <v>-0.121689059783152</v>
      </c>
    </row>
    <row r="138" spans="1:5" x14ac:dyDescent="0.25">
      <c r="A138" s="8">
        <v>41362</v>
      </c>
      <c r="B138">
        <v>-1.20117776595064E-2</v>
      </c>
      <c r="C138">
        <v>-7.7500525467284398E-3</v>
      </c>
      <c r="D138">
        <v>8.0241298647634796E-2</v>
      </c>
      <c r="E138">
        <v>-4.51361329270916E-2</v>
      </c>
    </row>
    <row r="139" spans="1:5" x14ac:dyDescent="0.25">
      <c r="A139" s="8">
        <v>41394</v>
      </c>
      <c r="B139" s="5">
        <v>-1.3270761723016501E-4</v>
      </c>
      <c r="C139">
        <v>-7.6210733965965602E-3</v>
      </c>
      <c r="D139">
        <v>1.5857143865698E-2</v>
      </c>
      <c r="E139">
        <v>-0.20191870835603701</v>
      </c>
    </row>
    <row r="140" spans="1:5" x14ac:dyDescent="0.25">
      <c r="A140" s="8">
        <v>41425</v>
      </c>
      <c r="B140">
        <v>-3.2218909395467302E-2</v>
      </c>
      <c r="C140">
        <v>-0.110038632101399</v>
      </c>
      <c r="D140">
        <v>-7.4591579764039295E-2</v>
      </c>
      <c r="E140">
        <v>-2.70039629877083E-2</v>
      </c>
    </row>
    <row r="141" spans="1:5" x14ac:dyDescent="0.25">
      <c r="A141" s="8">
        <v>41453</v>
      </c>
      <c r="B141">
        <v>-4.2318261178384997E-2</v>
      </c>
      <c r="C141">
        <v>1.2094712990310799E-2</v>
      </c>
      <c r="D141">
        <v>-9.8646041418898295E-2</v>
      </c>
      <c r="E141">
        <v>-0.21913767329893499</v>
      </c>
    </row>
    <row r="142" spans="1:5" x14ac:dyDescent="0.25">
      <c r="A142" s="8">
        <v>41486</v>
      </c>
      <c r="B142">
        <v>4.6168444665186402E-2</v>
      </c>
      <c r="C142">
        <v>-6.71079682731079E-3</v>
      </c>
      <c r="D142">
        <v>4.6343460448051203E-2</v>
      </c>
      <c r="E142">
        <v>-8.1457703217823293E-2</v>
      </c>
    </row>
    <row r="143" spans="1:5" x14ac:dyDescent="0.25">
      <c r="A143" s="8">
        <v>41516</v>
      </c>
      <c r="B143">
        <v>-9.2502101530671493E-3</v>
      </c>
      <c r="C143" s="5">
        <v>7.3058239325285402E-4</v>
      </c>
      <c r="D143">
        <v>-2.0499682938623299E-2</v>
      </c>
      <c r="E143">
        <v>5.3773447327641798E-2</v>
      </c>
    </row>
    <row r="144" spans="1:5" x14ac:dyDescent="0.25">
      <c r="A144" s="8">
        <v>41547</v>
      </c>
      <c r="B144">
        <v>7.3489870501589602E-2</v>
      </c>
      <c r="C144">
        <v>9.1687652659717206E-2</v>
      </c>
      <c r="D144">
        <v>0.13372679524386999</v>
      </c>
      <c r="E144">
        <v>-1.90884915486941E-2</v>
      </c>
    </row>
    <row r="145" spans="1:5" x14ac:dyDescent="0.25">
      <c r="A145" s="8">
        <v>41578</v>
      </c>
      <c r="B145">
        <v>3.7634353948340499E-2</v>
      </c>
      <c r="C145">
        <v>6.5268170772046802E-2</v>
      </c>
      <c r="D145">
        <v>1.9128263795862702E-2</v>
      </c>
      <c r="E145">
        <v>0.13763355404355401</v>
      </c>
    </row>
    <row r="146" spans="1:5" x14ac:dyDescent="0.25">
      <c r="A146" s="8">
        <v>41607</v>
      </c>
      <c r="B146">
        <v>-2.6320443925907999E-2</v>
      </c>
      <c r="C146">
        <v>-6.8526913194357206E-2</v>
      </c>
      <c r="D146">
        <v>-3.4916646891504401E-2</v>
      </c>
      <c r="E146">
        <v>-0.12625297882192499</v>
      </c>
    </row>
    <row r="147" spans="1:5" x14ac:dyDescent="0.25">
      <c r="A147" s="8">
        <v>41639</v>
      </c>
      <c r="B147">
        <v>-2.6117396403179099E-3</v>
      </c>
      <c r="C147">
        <v>3.8889621667194299E-2</v>
      </c>
      <c r="D147">
        <v>-2.31346350127914E-2</v>
      </c>
      <c r="E147">
        <v>-0.121555138713455</v>
      </c>
    </row>
    <row r="148" spans="1:5" x14ac:dyDescent="0.25">
      <c r="A148" s="8">
        <v>41670</v>
      </c>
      <c r="B148">
        <v>-7.6557217547575704E-2</v>
      </c>
      <c r="C148">
        <v>-0.14536957998806399</v>
      </c>
      <c r="D148">
        <v>-0.23351226733717101</v>
      </c>
      <c r="E148">
        <v>0.25228951753470802</v>
      </c>
    </row>
    <row r="149" spans="1:5" x14ac:dyDescent="0.25">
      <c r="A149" s="8">
        <v>41698</v>
      </c>
      <c r="B149">
        <v>8.8489631351238399E-2</v>
      </c>
      <c r="C149">
        <v>9.3353358041700002E-2</v>
      </c>
      <c r="D149">
        <v>9.5782469725254504E-2</v>
      </c>
      <c r="E149">
        <v>0.214999456985349</v>
      </c>
    </row>
    <row r="150" spans="1:5" x14ac:dyDescent="0.25">
      <c r="A150" s="8">
        <v>41729</v>
      </c>
      <c r="B150">
        <v>3.7651967342535203E-2</v>
      </c>
      <c r="C150">
        <v>0.147907812332359</v>
      </c>
      <c r="D150">
        <v>0.18921826961757601</v>
      </c>
      <c r="E150">
        <v>-2.1934126951385101E-2</v>
      </c>
    </row>
    <row r="151" spans="1:5" x14ac:dyDescent="0.25">
      <c r="A151" s="8">
        <v>41759</v>
      </c>
      <c r="B151">
        <v>2.56819595348598E-2</v>
      </c>
      <c r="C151">
        <v>1.5270336741523E-2</v>
      </c>
      <c r="D151">
        <v>-2.6406274198675601E-2</v>
      </c>
      <c r="E151">
        <v>3.7270212457668699E-2</v>
      </c>
    </row>
    <row r="152" spans="1:5" x14ac:dyDescent="0.25">
      <c r="A152" s="8">
        <v>41789</v>
      </c>
      <c r="B152">
        <v>1.16217567449918E-2</v>
      </c>
      <c r="C152">
        <v>2.1449556030711699E-2</v>
      </c>
      <c r="D152">
        <v>4.3610851223703201E-2</v>
      </c>
      <c r="E152">
        <v>-0.13529277545924301</v>
      </c>
    </row>
    <row r="153" spans="1:5" x14ac:dyDescent="0.25">
      <c r="A153" s="8">
        <v>41820</v>
      </c>
      <c r="B153">
        <v>2.2382565355862399E-2</v>
      </c>
      <c r="C153">
        <v>1.8390729738077399E-2</v>
      </c>
      <c r="D153">
        <v>3.7477077805432697E-2</v>
      </c>
      <c r="E153">
        <v>7.3056807785875505E-2</v>
      </c>
    </row>
    <row r="154" spans="1:5" x14ac:dyDescent="0.25">
      <c r="A154" s="8">
        <v>41851</v>
      </c>
      <c r="B154">
        <v>2.1605350832962699E-3</v>
      </c>
      <c r="C154">
        <v>-8.8066086062265E-3</v>
      </c>
      <c r="D154">
        <v>5.3454519679356501E-2</v>
      </c>
      <c r="E154">
        <v>2.2006623250197199E-2</v>
      </c>
    </row>
    <row r="155" spans="1:5" x14ac:dyDescent="0.25">
      <c r="A155" s="8">
        <v>41880</v>
      </c>
      <c r="B155" s="5">
        <v>4.2418955993284098E-4</v>
      </c>
      <c r="C155">
        <v>-4.1767546983887502E-2</v>
      </c>
      <c r="D155">
        <v>-3.6787810390651002E-2</v>
      </c>
      <c r="E155">
        <v>-5.9477936187082303E-3</v>
      </c>
    </row>
    <row r="156" spans="1:5" x14ac:dyDescent="0.25">
      <c r="A156" s="8">
        <v>41912</v>
      </c>
      <c r="B156">
        <v>-8.1644358657316493E-2</v>
      </c>
      <c r="C156">
        <v>-9.0782587877949003E-2</v>
      </c>
      <c r="D156">
        <v>-0.112244100913638</v>
      </c>
      <c r="E156">
        <v>-0.27892943004895698</v>
      </c>
    </row>
    <row r="157" spans="1:5" x14ac:dyDescent="0.25">
      <c r="A157" s="8">
        <v>41943</v>
      </c>
      <c r="B157">
        <v>3.4323751105634598E-2</v>
      </c>
      <c r="C157">
        <v>8.7517887317938303E-2</v>
      </c>
      <c r="D157">
        <v>0.14824424171800901</v>
      </c>
      <c r="E157">
        <v>-0.308636976235727</v>
      </c>
    </row>
    <row r="158" spans="1:5" x14ac:dyDescent="0.25">
      <c r="A158" s="8">
        <v>41971</v>
      </c>
      <c r="B158">
        <v>1.5084044438691199E-3</v>
      </c>
      <c r="C158">
        <v>-2.2207418499372501E-2</v>
      </c>
      <c r="D158">
        <v>1.3380430855106601E-2</v>
      </c>
      <c r="E158">
        <v>5.2455774742227998E-2</v>
      </c>
    </row>
    <row r="159" spans="1:5" x14ac:dyDescent="0.25">
      <c r="A159" s="8">
        <v>42004</v>
      </c>
      <c r="B159">
        <v>-4.30476011642099E-2</v>
      </c>
      <c r="C159">
        <v>1.00488726234171E-2</v>
      </c>
      <c r="D159">
        <v>-7.3059610563498897E-2</v>
      </c>
      <c r="E159">
        <v>-1.29570658260054E-2</v>
      </c>
    </row>
    <row r="160" spans="1:5" x14ac:dyDescent="0.25">
      <c r="A160" s="8">
        <v>42034</v>
      </c>
      <c r="B160">
        <v>2.1506187704863199E-2</v>
      </c>
      <c r="C160">
        <v>6.7915415219340594E-2</v>
      </c>
      <c r="D160">
        <v>0.11693543306042101</v>
      </c>
      <c r="E160">
        <v>0.33289524730650299</v>
      </c>
    </row>
    <row r="161" spans="1:5" x14ac:dyDescent="0.25">
      <c r="A161" s="8">
        <v>42062</v>
      </c>
      <c r="B161">
        <v>3.7984009600386698E-2</v>
      </c>
      <c r="C161">
        <v>-1.62037052133461E-2</v>
      </c>
      <c r="D161">
        <v>3.1954739889747501E-2</v>
      </c>
      <c r="E161">
        <v>-4.39356449966554E-2</v>
      </c>
    </row>
    <row r="162" spans="1:5" x14ac:dyDescent="0.25">
      <c r="A162" s="8">
        <v>42094</v>
      </c>
      <c r="B162">
        <v>-5.0352888290259502E-2</v>
      </c>
      <c r="C162">
        <v>6.0225109992860501E-2</v>
      </c>
      <c r="D162">
        <v>-6.7752890190040202E-2</v>
      </c>
      <c r="E162">
        <v>-0.143451661869127</v>
      </c>
    </row>
    <row r="163" spans="1:5" x14ac:dyDescent="0.25">
      <c r="A163" s="8">
        <v>42124</v>
      </c>
      <c r="B163">
        <v>6.6984442270509204E-2</v>
      </c>
      <c r="C163">
        <v>8.0019657900018498E-2</v>
      </c>
      <c r="D163">
        <v>5.8967520616320199E-2</v>
      </c>
      <c r="E163">
        <v>0.17761408120292199</v>
      </c>
    </row>
    <row r="164" spans="1:5" x14ac:dyDescent="0.25">
      <c r="A164" s="8">
        <v>42153</v>
      </c>
      <c r="B164">
        <v>-5.8579972829723402E-2</v>
      </c>
      <c r="C164">
        <v>-0.112454315515733</v>
      </c>
      <c r="D164">
        <v>4.4555222948052503E-2</v>
      </c>
      <c r="E164">
        <v>-0.14478306811001901</v>
      </c>
    </row>
    <row r="165" spans="1:5" x14ac:dyDescent="0.25">
      <c r="A165" s="8">
        <v>42185</v>
      </c>
      <c r="B165">
        <v>-7.2219395426234003E-3</v>
      </c>
      <c r="C165">
        <v>1.34431072399183E-2</v>
      </c>
      <c r="D165">
        <v>3.39005937458325E-2</v>
      </c>
      <c r="E165">
        <v>-6.7676753502796005E-2</v>
      </c>
    </row>
    <row r="166" spans="1:5" x14ac:dyDescent="0.25">
      <c r="A166" s="8">
        <v>42216</v>
      </c>
      <c r="B166">
        <v>-3.6072678667265302E-2</v>
      </c>
      <c r="C166">
        <v>-8.8319173585634306E-2</v>
      </c>
      <c r="D166">
        <v>-3.4178172274610397E-2</v>
      </c>
      <c r="E166">
        <v>-0.33396120349389802</v>
      </c>
    </row>
    <row r="167" spans="1:5" x14ac:dyDescent="0.25">
      <c r="A167" s="8">
        <v>42247</v>
      </c>
      <c r="B167">
        <v>-7.8475376819222495E-2</v>
      </c>
      <c r="C167">
        <v>-8.31678701794627E-2</v>
      </c>
      <c r="D167">
        <v>-4.2688702044638899E-2</v>
      </c>
      <c r="E167">
        <v>0.33975931384900099</v>
      </c>
    </row>
    <row r="168" spans="1:5" x14ac:dyDescent="0.25">
      <c r="A168" s="8">
        <v>42277</v>
      </c>
      <c r="B168">
        <v>-3.4223834887855999E-2</v>
      </c>
      <c r="C168">
        <v>-9.6839620135322602E-2</v>
      </c>
      <c r="D168">
        <v>-5.5191100220579999E-2</v>
      </c>
      <c r="E168">
        <v>-1.9157366005542398E-2</v>
      </c>
    </row>
    <row r="169" spans="1:5" x14ac:dyDescent="0.25">
      <c r="A169" s="8">
        <v>42307</v>
      </c>
      <c r="B169">
        <v>7.9128733653246602E-2</v>
      </c>
      <c r="C169">
        <v>6.9132755283866504E-2</v>
      </c>
      <c r="D169">
        <v>6.20557659837754E-2</v>
      </c>
      <c r="E169">
        <v>7.8268024714498605E-2</v>
      </c>
    </row>
    <row r="170" spans="1:5" x14ac:dyDescent="0.25">
      <c r="A170" s="8">
        <v>42338</v>
      </c>
      <c r="B170">
        <v>-8.2835376811674799E-2</v>
      </c>
      <c r="C170">
        <v>-0.139415460888447</v>
      </c>
      <c r="D170">
        <v>-5.0865450839507102E-2</v>
      </c>
      <c r="E170">
        <v>-0.26002833970325401</v>
      </c>
    </row>
    <row r="171" spans="1:5" x14ac:dyDescent="0.25">
      <c r="A171" s="8">
        <v>42369</v>
      </c>
      <c r="B171">
        <v>-8.0314637726188895E-2</v>
      </c>
      <c r="C171">
        <v>-0.182021368273766</v>
      </c>
      <c r="D171">
        <v>-8.1233172822050601E-2</v>
      </c>
      <c r="E171">
        <v>8.8825477355581203E-2</v>
      </c>
    </row>
    <row r="172" spans="1:5" x14ac:dyDescent="0.25">
      <c r="A172" s="8">
        <v>42398</v>
      </c>
      <c r="B172">
        <v>-5.55655150008963E-2</v>
      </c>
      <c r="C172">
        <v>-3.7560408637670503E-2</v>
      </c>
      <c r="D172">
        <v>-9.11363763711414E-2</v>
      </c>
      <c r="E172">
        <v>0.23891409880196501</v>
      </c>
    </row>
    <row r="173" spans="1:5" x14ac:dyDescent="0.25">
      <c r="A173" s="8">
        <v>42429</v>
      </c>
      <c r="B173">
        <v>1.1797097818545901E-2</v>
      </c>
      <c r="C173">
        <v>-2.1222201035332702E-2</v>
      </c>
      <c r="D173">
        <v>-0.116574629429016</v>
      </c>
      <c r="E173">
        <v>0.51929813349523202</v>
      </c>
    </row>
    <row r="174" spans="1:5" x14ac:dyDescent="0.25">
      <c r="A174" s="8">
        <v>42460</v>
      </c>
      <c r="B174">
        <v>0.14584530658752301</v>
      </c>
      <c r="C174">
        <v>0.30614802201185198</v>
      </c>
      <c r="D174">
        <v>0.19485319774687199</v>
      </c>
      <c r="E174">
        <v>7.7792062002297602E-2</v>
      </c>
    </row>
    <row r="175" spans="1:5" x14ac:dyDescent="0.25">
      <c r="A175" s="8">
        <v>42489</v>
      </c>
      <c r="B175">
        <v>4.8430136052174298E-2</v>
      </c>
      <c r="C175">
        <v>2.2804360435675301E-2</v>
      </c>
      <c r="D175">
        <v>5.3243748943990303E-2</v>
      </c>
      <c r="E175">
        <v>0.13932671972836499</v>
      </c>
    </row>
    <row r="176" spans="1:5" x14ac:dyDescent="0.25">
      <c r="A176" s="8">
        <v>42521</v>
      </c>
      <c r="B176">
        <v>-7.4522634058022605E-2</v>
      </c>
      <c r="C176">
        <v>-0.117611554971043</v>
      </c>
      <c r="D176">
        <v>-0.17464212435930901</v>
      </c>
      <c r="E176">
        <v>-0.155149697547624</v>
      </c>
    </row>
    <row r="177" spans="1:5" x14ac:dyDescent="0.25">
      <c r="A177" s="8">
        <v>42551</v>
      </c>
      <c r="B177">
        <v>3.5244254741079097E-2</v>
      </c>
      <c r="C177">
        <v>0.10011537943614</v>
      </c>
      <c r="D177">
        <v>7.8012108181781004E-2</v>
      </c>
      <c r="E177">
        <v>0.35958918863031197</v>
      </c>
    </row>
    <row r="178" spans="1:5" x14ac:dyDescent="0.25">
      <c r="A178" s="8">
        <v>42580</v>
      </c>
      <c r="B178">
        <v>6.9198694155075902E-2</v>
      </c>
      <c r="C178">
        <v>0.145824089155832</v>
      </c>
      <c r="D178">
        <v>0.124974587501354</v>
      </c>
      <c r="E178">
        <v>0.197295425350205</v>
      </c>
    </row>
    <row r="179" spans="1:5" x14ac:dyDescent="0.25">
      <c r="A179" s="8">
        <v>42613</v>
      </c>
      <c r="B179">
        <v>-5.2779420547068301E-2</v>
      </c>
      <c r="C179">
        <v>-9.2195878153387395E-2</v>
      </c>
      <c r="D179">
        <v>-0.14816138789260999</v>
      </c>
      <c r="E179">
        <v>-0.25273582861327298</v>
      </c>
    </row>
    <row r="180" spans="1:5" x14ac:dyDescent="0.25">
      <c r="A180" s="8">
        <v>42643</v>
      </c>
      <c r="B180">
        <v>6.1259801801117397E-2</v>
      </c>
      <c r="C180">
        <v>0.16014540235264699</v>
      </c>
      <c r="D180">
        <v>4.9939762580949003E-2</v>
      </c>
      <c r="E180">
        <v>-9.2609374433613098E-3</v>
      </c>
    </row>
    <row r="181" spans="1:5" x14ac:dyDescent="0.25">
      <c r="A181" s="8">
        <v>42674</v>
      </c>
      <c r="B181">
        <v>-8.3069681154065399E-3</v>
      </c>
      <c r="C181">
        <v>3.4305847185908497E-2</v>
      </c>
      <c r="D181">
        <v>2.7816697835487601E-2</v>
      </c>
      <c r="E181">
        <v>-0.171435672669558</v>
      </c>
    </row>
    <row r="182" spans="1:5" x14ac:dyDescent="0.25">
      <c r="A182" s="8">
        <v>42704</v>
      </c>
      <c r="B182">
        <v>-4.5829140852791703E-2</v>
      </c>
      <c r="C182">
        <v>1.27485472659103E-2</v>
      </c>
      <c r="D182">
        <v>-0.20240684126657199</v>
      </c>
      <c r="E182">
        <v>-0.174935095586499</v>
      </c>
    </row>
    <row r="183" spans="1:5" x14ac:dyDescent="0.25">
      <c r="A183" s="8">
        <v>42734</v>
      </c>
      <c r="B183">
        <v>3.4538737102174297E-2</v>
      </c>
      <c r="C183">
        <v>2.9706064456305799E-2</v>
      </c>
      <c r="D183">
        <v>0.120719603982127</v>
      </c>
      <c r="E183">
        <v>6.41261064736986E-3</v>
      </c>
    </row>
    <row r="184" spans="1:5" x14ac:dyDescent="0.25">
      <c r="A184" s="8">
        <v>42766</v>
      </c>
      <c r="B184">
        <v>6.04890599830381E-2</v>
      </c>
      <c r="C184">
        <v>-3.5773875253802601E-2</v>
      </c>
      <c r="D184">
        <v>6.1492920191320501E-2</v>
      </c>
      <c r="E184">
        <v>0.13202679020593799</v>
      </c>
    </row>
    <row r="185" spans="1:5" x14ac:dyDescent="0.25">
      <c r="A185" s="8">
        <v>42794</v>
      </c>
      <c r="B185">
        <v>-1.78628696637073E-3</v>
      </c>
      <c r="C185">
        <v>2.5179247485658598E-2</v>
      </c>
      <c r="D185">
        <v>-2.7400057014137901E-2</v>
      </c>
      <c r="E185">
        <v>-0.116979118913282</v>
      </c>
    </row>
    <row r="186" spans="1:5" x14ac:dyDescent="0.25">
      <c r="A186" s="8">
        <v>42825</v>
      </c>
      <c r="B186">
        <v>4.4904224748427701E-3</v>
      </c>
      <c r="C186">
        <v>1.05750246213642E-2</v>
      </c>
      <c r="D186">
        <v>-4.35920739704709E-3</v>
      </c>
      <c r="E186">
        <v>-2.87460206613743E-2</v>
      </c>
    </row>
    <row r="187" spans="1:5" x14ac:dyDescent="0.25">
      <c r="A187" s="8">
        <v>42853</v>
      </c>
      <c r="B187">
        <v>3.8594750131910299E-2</v>
      </c>
      <c r="C187">
        <v>3.4206552262090399E-2</v>
      </c>
      <c r="D187">
        <v>3.9195368551251102E-2</v>
      </c>
      <c r="E187">
        <v>5.7613329362663501E-2</v>
      </c>
    </row>
    <row r="188" spans="1:5" x14ac:dyDescent="0.25">
      <c r="A188" s="8">
        <v>42886</v>
      </c>
      <c r="B188">
        <v>1.2557024792211499E-2</v>
      </c>
      <c r="C188">
        <v>4.3947132420303304E-3</v>
      </c>
      <c r="D188">
        <v>-5.4662087071912203E-2</v>
      </c>
      <c r="E188">
        <v>-1.22334463017192E-3</v>
      </c>
    </row>
    <row r="189" spans="1:5" x14ac:dyDescent="0.25">
      <c r="A189" s="8">
        <v>42916</v>
      </c>
      <c r="B189">
        <v>-2.75946622824427E-2</v>
      </c>
      <c r="C189">
        <v>-9.65929512342578E-3</v>
      </c>
      <c r="D189">
        <v>-7.8424748725245005E-2</v>
      </c>
      <c r="E189">
        <v>-0.13155708245369099</v>
      </c>
    </row>
    <row r="190" spans="1:5" x14ac:dyDescent="0.25">
      <c r="A190" s="8">
        <v>42947</v>
      </c>
      <c r="B190">
        <v>5.5873402819007698E-2</v>
      </c>
      <c r="C190">
        <v>0.121341351604954</v>
      </c>
      <c r="D190">
        <v>8.0919770229941294E-3</v>
      </c>
      <c r="E190">
        <v>2.57953774903159E-2</v>
      </c>
    </row>
    <row r="191" spans="1:5" x14ac:dyDescent="0.25">
      <c r="C191"/>
    </row>
    <row r="192" spans="1:5" x14ac:dyDescent="0.25">
      <c r="C192"/>
    </row>
    <row r="193" spans="3:3" x14ac:dyDescent="0.25">
      <c r="C193"/>
    </row>
    <row r="194" spans="3:3" x14ac:dyDescent="0.25">
      <c r="C194"/>
    </row>
    <row r="195" spans="3:3" x14ac:dyDescent="0.25">
      <c r="C195"/>
    </row>
    <row r="196" spans="3:3" x14ac:dyDescent="0.25">
      <c r="C196"/>
    </row>
    <row r="197" spans="3:3" x14ac:dyDescent="0.25">
      <c r="C197"/>
    </row>
    <row r="198" spans="3:3" x14ac:dyDescent="0.25">
      <c r="C198"/>
    </row>
    <row r="199" spans="3:3" x14ac:dyDescent="0.25">
      <c r="C199"/>
    </row>
    <row r="200" spans="3:3" x14ac:dyDescent="0.25">
      <c r="C200"/>
    </row>
    <row r="201" spans="3:3" x14ac:dyDescent="0.25">
      <c r="C201"/>
    </row>
    <row r="202" spans="3:3" x14ac:dyDescent="0.25">
      <c r="C202"/>
    </row>
    <row r="203" spans="3:3" x14ac:dyDescent="0.25">
      <c r="C203"/>
    </row>
    <row r="204" spans="3:3" x14ac:dyDescent="0.25">
      <c r="C204"/>
    </row>
    <row r="205" spans="3:3" x14ac:dyDescent="0.25">
      <c r="C205"/>
    </row>
    <row r="206" spans="3:3" x14ac:dyDescent="0.25">
      <c r="C206"/>
    </row>
    <row r="207" spans="3:3" x14ac:dyDescent="0.25">
      <c r="C207"/>
    </row>
    <row r="208" spans="3:3" x14ac:dyDescent="0.25">
      <c r="C208"/>
    </row>
    <row r="209" spans="3:3" x14ac:dyDescent="0.25">
      <c r="C209"/>
    </row>
    <row r="210" spans="3:3" x14ac:dyDescent="0.25">
      <c r="C210"/>
    </row>
    <row r="211" spans="3:3" x14ac:dyDescent="0.25">
      <c r="C211"/>
    </row>
    <row r="212" spans="3:3" x14ac:dyDescent="0.25">
      <c r="C212"/>
    </row>
    <row r="213" spans="3:3" x14ac:dyDescent="0.25">
      <c r="C213"/>
    </row>
    <row r="214" spans="3:3" x14ac:dyDescent="0.25">
      <c r="C214"/>
    </row>
    <row r="215" spans="3:3" x14ac:dyDescent="0.25">
      <c r="C215"/>
    </row>
    <row r="216" spans="3:3" x14ac:dyDescent="0.25">
      <c r="C216"/>
    </row>
    <row r="217" spans="3:3" x14ac:dyDescent="0.25">
      <c r="C217"/>
    </row>
    <row r="218" spans="3:3" x14ac:dyDescent="0.25">
      <c r="C218"/>
    </row>
    <row r="219" spans="3:3" x14ac:dyDescent="0.25">
      <c r="C219"/>
    </row>
    <row r="220" spans="3:3" x14ac:dyDescent="0.25">
      <c r="C220"/>
    </row>
  </sheetData>
  <mergeCells count="1">
    <mergeCell ref="N7:U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1DE8E-2661-41DB-9AED-342E2E75DDE7}">
  <dimension ref="A1:U189"/>
  <sheetViews>
    <sheetView zoomScale="85" zoomScaleNormal="85" workbookViewId="0">
      <selection activeCell="D4" sqref="D4"/>
    </sheetView>
  </sheetViews>
  <sheetFormatPr defaultColWidth="8.7109375" defaultRowHeight="15" x14ac:dyDescent="0.25"/>
  <cols>
    <col min="1" max="1" width="10.28515625" style="3" customWidth="1"/>
    <col min="2" max="2" width="11.85546875" style="3" customWidth="1"/>
    <col min="3" max="5" width="8.7109375" style="3"/>
    <col min="6" max="6" width="19.28515625" style="3" customWidth="1"/>
    <col min="7" max="7" width="10.140625" style="25" customWidth="1"/>
    <col min="8" max="8" width="8.7109375" style="3" customWidth="1"/>
    <col min="9" max="9" width="16.5703125" style="3" customWidth="1"/>
    <col min="10" max="16" width="8.7109375" style="3"/>
    <col min="17" max="17" width="40.140625" style="3" customWidth="1"/>
    <col min="18" max="18" width="10.28515625" style="3" bestFit="1" customWidth="1"/>
    <col min="19" max="20" width="8.7109375" style="3"/>
    <col min="21" max="21" width="24.7109375" style="3" customWidth="1"/>
    <col min="22" max="16384" width="8.7109375" style="3"/>
  </cols>
  <sheetData>
    <row r="1" spans="1:21" x14ac:dyDescent="0.25">
      <c r="G1" s="3"/>
    </row>
    <row r="2" spans="1:21" x14ac:dyDescent="0.25">
      <c r="G2" s="3"/>
    </row>
    <row r="3" spans="1:21" x14ac:dyDescent="0.25">
      <c r="G3" s="3"/>
    </row>
    <row r="4" spans="1:21" x14ac:dyDescent="0.25">
      <c r="G4" s="3"/>
    </row>
    <row r="5" spans="1:21" x14ac:dyDescent="0.25">
      <c r="G5" s="3"/>
    </row>
    <row r="6" spans="1:21" x14ac:dyDescent="0.25">
      <c r="G6" s="3"/>
      <c r="K6"/>
      <c r="Q6" s="6" t="s">
        <v>69</v>
      </c>
    </row>
    <row r="7" spans="1:21" x14ac:dyDescent="0.25">
      <c r="A7" s="6" t="s">
        <v>0</v>
      </c>
      <c r="B7" s="6"/>
      <c r="H7" s="20" t="s">
        <v>16</v>
      </c>
      <c r="Q7" s="3" t="s">
        <v>70</v>
      </c>
    </row>
    <row r="8" spans="1:21" ht="15.75" thickBot="1" x14ac:dyDescent="0.3">
      <c r="A8" s="63" t="s">
        <v>6</v>
      </c>
      <c r="B8" s="63" t="s">
        <v>2</v>
      </c>
      <c r="C8" s="63" t="s">
        <v>21</v>
      </c>
      <c r="D8" s="63" t="s">
        <v>5</v>
      </c>
      <c r="E8" s="63" t="s">
        <v>20</v>
      </c>
      <c r="F8" s="63" t="s">
        <v>12</v>
      </c>
      <c r="G8" s="78"/>
      <c r="H8" s="63" t="s">
        <v>21</v>
      </c>
      <c r="I8" s="63" t="s">
        <v>5</v>
      </c>
      <c r="J8" s="63" t="s">
        <v>20</v>
      </c>
      <c r="K8" s="63" t="s">
        <v>14</v>
      </c>
      <c r="M8" s="6" t="s">
        <v>74</v>
      </c>
      <c r="N8" s="6" t="s">
        <v>74</v>
      </c>
      <c r="O8" s="6" t="s">
        <v>74</v>
      </c>
      <c r="Q8" s="23" t="s">
        <v>22</v>
      </c>
      <c r="R8" s="24"/>
      <c r="S8" s="23"/>
      <c r="T8" s="23"/>
      <c r="U8" s="23"/>
    </row>
    <row r="9" spans="1:21" x14ac:dyDescent="0.25">
      <c r="A9" s="8">
        <v>37468</v>
      </c>
      <c r="B9" s="18">
        <v>-0.115164653905348</v>
      </c>
      <c r="C9" s="18">
        <v>-0.100712247296098</v>
      </c>
      <c r="D9" s="18">
        <v>-4.8620069789573797E-2</v>
      </c>
      <c r="E9" s="18">
        <v>-0.18023646459478601</v>
      </c>
      <c r="F9" s="18">
        <v>1.12571252504813E-2</v>
      </c>
      <c r="G9" s="26"/>
      <c r="H9" s="10">
        <f>C9-$F9</f>
        <v>-0.11196937254657929</v>
      </c>
      <c r="I9" s="10">
        <f t="shared" ref="I9:J9" si="0">D9-$F9</f>
        <v>-5.9877195040055099E-2</v>
      </c>
      <c r="J9" s="10">
        <f t="shared" si="0"/>
        <v>-0.19149358984526732</v>
      </c>
      <c r="K9" s="10">
        <f>SUM(H9:J9)*(1/3)</f>
        <v>-0.12111338581063391</v>
      </c>
      <c r="M9" s="10">
        <f>H9+1</f>
        <v>0.88803062745342065</v>
      </c>
      <c r="N9" s="10">
        <f t="shared" ref="N9:O9" si="1">I9+1</f>
        <v>0.94012280495994494</v>
      </c>
      <c r="O9" s="10">
        <f t="shared" si="1"/>
        <v>0.80850641015473268</v>
      </c>
      <c r="Q9" s="21"/>
      <c r="R9" s="22" t="s">
        <v>21</v>
      </c>
      <c r="S9" s="22" t="s">
        <v>5</v>
      </c>
      <c r="T9" s="22" t="s">
        <v>20</v>
      </c>
      <c r="U9" s="22" t="s">
        <v>15</v>
      </c>
    </row>
    <row r="10" spans="1:21" x14ac:dyDescent="0.25">
      <c r="A10" s="8">
        <v>37498</v>
      </c>
      <c r="B10" s="18">
        <v>1.7133253336562401E-2</v>
      </c>
      <c r="C10" s="18">
        <v>-2.1995018586964E-2</v>
      </c>
      <c r="D10" s="18">
        <v>-8.6693638020716099E-3</v>
      </c>
      <c r="E10" s="18">
        <v>0.106809746727948</v>
      </c>
      <c r="F10" s="18">
        <v>1.08516080927383E-2</v>
      </c>
      <c r="G10" s="26"/>
      <c r="H10" s="10">
        <f t="shared" ref="H10:H73" si="2">C10-$F10</f>
        <v>-3.2846626679702298E-2</v>
      </c>
      <c r="I10" s="10">
        <f>D10-$F10</f>
        <v>-1.9520971894809912E-2</v>
      </c>
      <c r="J10" s="10">
        <f t="shared" ref="J10:J73" si="3">E10-$F10</f>
        <v>9.5958138635209703E-2</v>
      </c>
      <c r="K10" s="10">
        <f t="shared" ref="K10:K73" si="4">SUM(H10:J10)*(1/3)</f>
        <v>1.4530180020232496E-2</v>
      </c>
      <c r="L10" s="10"/>
      <c r="M10" s="10">
        <f t="shared" ref="M10:M73" si="5">H10+1</f>
        <v>0.96715337332029772</v>
      </c>
      <c r="N10" s="10">
        <f t="shared" ref="N10:N73" si="6">I10+1</f>
        <v>0.98047902810519005</v>
      </c>
      <c r="O10" s="10">
        <f t="shared" ref="O10:O73" si="7">J10+1</f>
        <v>1.0959581386352097</v>
      </c>
      <c r="P10" s="10"/>
      <c r="Q10" s="13" t="s">
        <v>71</v>
      </c>
      <c r="R10" s="14">
        <f>(PRODUCT(M9:M189))^(12/COUNT(M9:M189))-1</f>
        <v>5.6665019875268285E-2</v>
      </c>
      <c r="S10" s="14">
        <f>(PRODUCT(N9:N189))^(12/COUNT(N9:N189))-1</f>
        <v>0.1414971582357103</v>
      </c>
      <c r="T10" s="14">
        <f>(PRODUCT(O9:O189))^(12/COUNT(O9:O189))-1</f>
        <v>-0.1222146078101839</v>
      </c>
      <c r="U10" s="14">
        <f>AVERAGE(K9:K158)</f>
        <v>8.7560958439243525E-3</v>
      </c>
    </row>
    <row r="11" spans="1:21" x14ac:dyDescent="0.25">
      <c r="A11" s="8">
        <v>37529</v>
      </c>
      <c r="B11" s="18">
        <v>-1.80809101185751E-2</v>
      </c>
      <c r="C11" s="18">
        <v>1.42469174851258E-2</v>
      </c>
      <c r="D11" s="18">
        <v>0.13413759081531901</v>
      </c>
      <c r="E11" s="18">
        <v>0.15951183353440801</v>
      </c>
      <c r="F11" s="18">
        <v>1.0755421766902499E-2</v>
      </c>
      <c r="G11" s="26"/>
      <c r="H11" s="10">
        <f t="shared" si="2"/>
        <v>3.491495718223301E-3</v>
      </c>
      <c r="I11" s="10">
        <f t="shared" ref="I11:I73" si="8">D11-$F11</f>
        <v>0.12338216904841651</v>
      </c>
      <c r="J11" s="10">
        <f t="shared" si="3"/>
        <v>0.14875641176750551</v>
      </c>
      <c r="K11" s="10">
        <f t="shared" si="4"/>
        <v>9.1876692178048419E-2</v>
      </c>
      <c r="L11" s="10"/>
      <c r="M11" s="10">
        <f t="shared" si="5"/>
        <v>1.0034914957182233</v>
      </c>
      <c r="N11" s="10">
        <f t="shared" si="6"/>
        <v>1.1233821690484165</v>
      </c>
      <c r="O11" s="10">
        <f t="shared" si="7"/>
        <v>1.1487564117675055</v>
      </c>
      <c r="P11" s="10"/>
      <c r="Q11" s="13" t="s">
        <v>10</v>
      </c>
      <c r="R11" s="14">
        <f>STDEVA(C9:C158)*SQRT(12)</f>
        <v>0.32996931949096808</v>
      </c>
      <c r="S11" s="14">
        <f>STDEVA(D9:D158)*SQRT(12)</f>
        <v>0.35428027278283708</v>
      </c>
      <c r="T11" s="14">
        <f>STDEVA(E9:E158)*SQRT(12)</f>
        <v>0.40477448925593723</v>
      </c>
      <c r="U11" s="14">
        <f>STDEV(K9:K158)</f>
        <v>8.166296662064057E-2</v>
      </c>
    </row>
    <row r="12" spans="1:21" x14ac:dyDescent="0.25">
      <c r="A12" s="8">
        <v>37560</v>
      </c>
      <c r="B12" s="18">
        <v>5.0092773467400799E-2</v>
      </c>
      <c r="C12" s="18">
        <v>8.4041497858704003E-2</v>
      </c>
      <c r="D12" s="18">
        <v>2.2361501047886499E-2</v>
      </c>
      <c r="E12" s="18">
        <v>-3.2389545766073197E-2</v>
      </c>
      <c r="F12" s="18">
        <v>1.24798870643811E-2</v>
      </c>
      <c r="G12" s="26"/>
      <c r="H12" s="10">
        <f t="shared" si="2"/>
        <v>7.1561610794322911E-2</v>
      </c>
      <c r="I12" s="10">
        <f t="shared" si="8"/>
        <v>9.8816139835053995E-3</v>
      </c>
      <c r="J12" s="10">
        <f t="shared" si="3"/>
        <v>-4.4869432830454296E-2</v>
      </c>
      <c r="K12" s="10">
        <f t="shared" si="4"/>
        <v>1.2191263982458005E-2</v>
      </c>
      <c r="L12" s="10"/>
      <c r="M12" s="10">
        <f t="shared" si="5"/>
        <v>1.0715616107943229</v>
      </c>
      <c r="N12" s="10">
        <f t="shared" si="6"/>
        <v>1.0098816139835054</v>
      </c>
      <c r="O12" s="10">
        <f t="shared" si="7"/>
        <v>0.9551305671695457</v>
      </c>
      <c r="P12" s="10"/>
      <c r="Q12" s="16" t="s">
        <v>11</v>
      </c>
      <c r="R12" s="19">
        <f>(R10)/R11</f>
        <v>0.17172814721890931</v>
      </c>
      <c r="S12" s="19">
        <f>(S10)/S11</f>
        <v>0.39939327449497508</v>
      </c>
      <c r="T12" s="19">
        <f t="shared" ref="T12" si="9">(T10)/T11</f>
        <v>-0.30193258481986029</v>
      </c>
      <c r="U12" s="19">
        <f>(U10)/U11</f>
        <v>0.10722235801939654</v>
      </c>
    </row>
    <row r="13" spans="1:21" x14ac:dyDescent="0.25">
      <c r="A13" s="8">
        <v>37589</v>
      </c>
      <c r="B13" s="18">
        <v>0.101209928551934</v>
      </c>
      <c r="C13" s="18">
        <v>0.17500595190857801</v>
      </c>
      <c r="D13" s="18">
        <v>0.24570190875862999</v>
      </c>
      <c r="E13" s="18">
        <v>6.1083592451793801E-3</v>
      </c>
      <c r="F13" s="18">
        <v>1.13902052799068E-2</v>
      </c>
      <c r="G13" s="26"/>
      <c r="H13" s="10">
        <f t="shared" si="2"/>
        <v>0.1636157466286712</v>
      </c>
      <c r="I13" s="10">
        <f t="shared" si="8"/>
        <v>0.23431170347872318</v>
      </c>
      <c r="J13" s="10">
        <f t="shared" si="3"/>
        <v>-5.2818460347274195E-3</v>
      </c>
      <c r="K13" s="10">
        <f t="shared" si="4"/>
        <v>0.1308818680242223</v>
      </c>
      <c r="L13" s="10"/>
      <c r="M13" s="10">
        <f t="shared" si="5"/>
        <v>1.1636157466286712</v>
      </c>
      <c r="N13" s="10">
        <f t="shared" si="6"/>
        <v>1.2343117034787232</v>
      </c>
      <c r="O13" s="10">
        <f t="shared" si="7"/>
        <v>0.99471815396527263</v>
      </c>
      <c r="P13" s="10"/>
    </row>
    <row r="14" spans="1:21" x14ac:dyDescent="0.25">
      <c r="A14" s="8">
        <v>37621</v>
      </c>
      <c r="B14" s="18">
        <v>4.9126017810087803E-2</v>
      </c>
      <c r="C14" s="18">
        <v>1.4261291684255E-2</v>
      </c>
      <c r="D14" s="18">
        <v>6.9472474927810599E-2</v>
      </c>
      <c r="E14" s="18">
        <v>0.288292728797717</v>
      </c>
      <c r="F14" s="18">
        <v>1.19276580686356E-2</v>
      </c>
      <c r="G14" s="26"/>
      <c r="H14" s="10">
        <f t="shared" si="2"/>
        <v>2.3336336156194008E-3</v>
      </c>
      <c r="I14" s="10">
        <f t="shared" si="8"/>
        <v>5.7544816859175001E-2</v>
      </c>
      <c r="J14" s="10">
        <f t="shared" si="3"/>
        <v>0.2763650707290814</v>
      </c>
      <c r="K14" s="10">
        <f t="shared" si="4"/>
        <v>0.11208117373462526</v>
      </c>
      <c r="L14" s="10"/>
      <c r="M14" s="10">
        <f t="shared" si="5"/>
        <v>1.0023336336156194</v>
      </c>
      <c r="N14" s="10">
        <f t="shared" si="6"/>
        <v>1.057544816859175</v>
      </c>
      <c r="O14" s="10">
        <f t="shared" si="7"/>
        <v>1.2763650707290815</v>
      </c>
      <c r="P14" s="10"/>
      <c r="Q14" s="1" t="s">
        <v>72</v>
      </c>
      <c r="R14" s="1"/>
      <c r="S14" s="1"/>
      <c r="T14" s="1"/>
      <c r="U14" s="1"/>
    </row>
    <row r="15" spans="1:21" x14ac:dyDescent="0.25">
      <c r="A15" s="8">
        <v>37652</v>
      </c>
      <c r="B15" s="18">
        <v>-4.21182594228766E-2</v>
      </c>
      <c r="C15" s="18">
        <v>1.2797649394349301E-3</v>
      </c>
      <c r="D15" s="18">
        <v>-6.8370857466358903E-2</v>
      </c>
      <c r="E15" s="18">
        <v>4.0930253748320898E-2</v>
      </c>
      <c r="F15" s="18">
        <v>1.2455074916659399E-2</v>
      </c>
      <c r="G15" s="26"/>
      <c r="H15" s="10">
        <f t="shared" si="2"/>
        <v>-1.1175309977224469E-2</v>
      </c>
      <c r="I15" s="10">
        <f t="shared" si="8"/>
        <v>-8.0825932383018301E-2</v>
      </c>
      <c r="J15" s="10">
        <f>E15-$F15</f>
        <v>2.84751788316615E-2</v>
      </c>
      <c r="K15" s="10">
        <f t="shared" si="4"/>
        <v>-2.1175354509527084E-2</v>
      </c>
      <c r="L15" s="10"/>
      <c r="M15" s="10">
        <f t="shared" si="5"/>
        <v>0.98882469002277551</v>
      </c>
      <c r="N15" s="10">
        <f t="shared" si="6"/>
        <v>0.91917406761698173</v>
      </c>
      <c r="O15" s="10">
        <f t="shared" si="7"/>
        <v>1.0284751788316615</v>
      </c>
      <c r="P15" s="10"/>
      <c r="Q15" s="1" t="s">
        <v>73</v>
      </c>
      <c r="R15" s="1"/>
      <c r="S15" s="1"/>
      <c r="T15" s="1"/>
      <c r="U15" s="1"/>
    </row>
    <row r="16" spans="1:21" x14ac:dyDescent="0.25">
      <c r="A16" s="8">
        <v>37680</v>
      </c>
      <c r="B16" s="18">
        <v>7.2045335022401496E-3</v>
      </c>
      <c r="C16" s="18">
        <v>1.0358042446360001E-2</v>
      </c>
      <c r="D16" s="18">
        <v>0.13876813287835499</v>
      </c>
      <c r="E16" s="18">
        <v>-6.9458984580435701E-2</v>
      </c>
      <c r="F16" s="18">
        <v>1.0809353139360701E-2</v>
      </c>
      <c r="G16" s="26"/>
      <c r="H16" s="10">
        <f>C16-$F16</f>
        <v>-4.5131069300070013E-4</v>
      </c>
      <c r="I16" s="10">
        <f t="shared" si="8"/>
        <v>0.12795877973899428</v>
      </c>
      <c r="J16" s="10">
        <f t="shared" si="3"/>
        <v>-8.0268337719796398E-2</v>
      </c>
      <c r="K16" s="10">
        <f t="shared" si="4"/>
        <v>1.5746377108732394E-2</v>
      </c>
      <c r="L16" s="32"/>
      <c r="M16" s="10">
        <f t="shared" si="5"/>
        <v>0.99954868930699925</v>
      </c>
      <c r="N16" s="10">
        <f t="shared" si="6"/>
        <v>1.1279587797389943</v>
      </c>
      <c r="O16" s="10">
        <f t="shared" si="7"/>
        <v>0.91973166228020364</v>
      </c>
      <c r="P16" s="32"/>
      <c r="Q16" s="1"/>
      <c r="R16" s="32"/>
      <c r="S16" s="1"/>
      <c r="T16" s="1"/>
      <c r="U16" s="1"/>
    </row>
    <row r="17" spans="1:21" x14ac:dyDescent="0.25">
      <c r="A17" s="8">
        <v>37711</v>
      </c>
      <c r="B17" s="18">
        <v>-5.7165398986902503E-2</v>
      </c>
      <c r="C17" s="18">
        <v>-3.2925645266128602E-2</v>
      </c>
      <c r="D17" s="18">
        <v>3.58623520558254E-2</v>
      </c>
      <c r="E17" s="18">
        <v>-6.3380931681463595E-2</v>
      </c>
      <c r="F17" s="18">
        <v>1.1316780040330401E-2</v>
      </c>
      <c r="G17" s="26"/>
      <c r="H17" s="10">
        <f t="shared" si="2"/>
        <v>-4.4242425306458999E-2</v>
      </c>
      <c r="I17" s="10">
        <f t="shared" si="8"/>
        <v>2.4545572015494999E-2</v>
      </c>
      <c r="J17" s="10">
        <f t="shared" si="3"/>
        <v>-7.4697711721794E-2</v>
      </c>
      <c r="K17" s="10">
        <f t="shared" si="4"/>
        <v>-3.1464855004252668E-2</v>
      </c>
      <c r="L17" s="32"/>
      <c r="M17" s="10">
        <f t="shared" si="5"/>
        <v>0.95575757469354095</v>
      </c>
      <c r="N17" s="10">
        <f t="shared" si="6"/>
        <v>1.024545572015495</v>
      </c>
      <c r="O17" s="10">
        <f t="shared" si="7"/>
        <v>0.92530228827820604</v>
      </c>
      <c r="P17" s="32"/>
      <c r="Q17" s="1"/>
      <c r="R17" s="1"/>
      <c r="S17" s="1"/>
      <c r="T17" s="1"/>
      <c r="U17" s="1"/>
    </row>
    <row r="18" spans="1:21" x14ac:dyDescent="0.25">
      <c r="A18" s="8">
        <v>37741</v>
      </c>
      <c r="B18" s="18">
        <v>6.1341699859386499E-2</v>
      </c>
      <c r="C18" s="18">
        <v>0.197422519243899</v>
      </c>
      <c r="D18" s="18">
        <v>0.100427971362903</v>
      </c>
      <c r="E18" s="18">
        <v>-5.3468149569670498E-2</v>
      </c>
      <c r="F18" s="18">
        <v>1.18767260733556E-2</v>
      </c>
      <c r="G18" s="26"/>
      <c r="H18" s="10">
        <f t="shared" si="2"/>
        <v>0.1855457931705434</v>
      </c>
      <c r="I18" s="10">
        <f t="shared" si="8"/>
        <v>8.8551245289547401E-2</v>
      </c>
      <c r="J18" s="10">
        <f t="shared" si="3"/>
        <v>-6.5344875643026101E-2</v>
      </c>
      <c r="K18" s="10">
        <f t="shared" si="4"/>
        <v>6.9584054272354895E-2</v>
      </c>
      <c r="L18" s="32"/>
      <c r="M18" s="10">
        <f t="shared" si="5"/>
        <v>1.1855457931705433</v>
      </c>
      <c r="N18" s="10">
        <f t="shared" si="6"/>
        <v>1.0885512452895474</v>
      </c>
      <c r="O18" s="10">
        <f t="shared" si="7"/>
        <v>0.93465512435697384</v>
      </c>
      <c r="P18" s="32"/>
      <c r="Q18" s="1"/>
      <c r="R18" s="33"/>
      <c r="S18" s="33"/>
      <c r="T18" s="33"/>
      <c r="U18" s="33"/>
    </row>
    <row r="19" spans="1:21" x14ac:dyDescent="0.25">
      <c r="A19" s="8">
        <v>37771</v>
      </c>
      <c r="B19" s="18">
        <v>3.2678289657364697E-2</v>
      </c>
      <c r="C19" s="18">
        <v>-1.9610385688682E-3</v>
      </c>
      <c r="D19" s="18">
        <v>-4.2432390257955303E-2</v>
      </c>
      <c r="E19" s="18">
        <v>-9.15009562547342E-3</v>
      </c>
      <c r="F19" s="18">
        <v>1.1744330308931201E-2</v>
      </c>
      <c r="G19" s="26"/>
      <c r="H19" s="10">
        <f t="shared" si="2"/>
        <v>-1.3705368877799402E-2</v>
      </c>
      <c r="I19" s="10">
        <f t="shared" si="8"/>
        <v>-5.4176720566886508E-2</v>
      </c>
      <c r="J19" s="10">
        <f t="shared" si="3"/>
        <v>-2.0894425934404621E-2</v>
      </c>
      <c r="K19" s="10">
        <f t="shared" si="4"/>
        <v>-2.9592171793030173E-2</v>
      </c>
      <c r="L19" s="32"/>
      <c r="M19" s="10">
        <f t="shared" si="5"/>
        <v>0.98629463112220062</v>
      </c>
      <c r="N19" s="10">
        <f t="shared" si="6"/>
        <v>0.94582327943311351</v>
      </c>
      <c r="O19" s="10">
        <f t="shared" si="7"/>
        <v>0.9791055740655954</v>
      </c>
      <c r="P19" s="32"/>
      <c r="Q19" s="1"/>
      <c r="R19" s="76"/>
      <c r="S19" s="33"/>
      <c r="T19" s="33"/>
      <c r="U19" s="33"/>
    </row>
    <row r="20" spans="1:21" x14ac:dyDescent="0.25">
      <c r="A20" s="8">
        <v>37802</v>
      </c>
      <c r="B20" s="18">
        <v>5.5730507283504802E-2</v>
      </c>
      <c r="C20" s="18">
        <v>0.10012405159264801</v>
      </c>
      <c r="D20" s="18">
        <v>0.126783162433875</v>
      </c>
      <c r="E20" s="18">
        <v>0.12673146820212799</v>
      </c>
      <c r="F20" s="18">
        <v>1.0153647051346099E-2</v>
      </c>
      <c r="G20" s="26"/>
      <c r="H20" s="10">
        <f t="shared" si="2"/>
        <v>8.997040454130191E-2</v>
      </c>
      <c r="I20" s="10">
        <f t="shared" si="8"/>
        <v>0.1166295153825289</v>
      </c>
      <c r="J20" s="10">
        <f t="shared" si="3"/>
        <v>0.1165778211507819</v>
      </c>
      <c r="K20" s="10">
        <f t="shared" si="4"/>
        <v>0.10772591369153757</v>
      </c>
      <c r="L20" s="32"/>
      <c r="M20" s="10">
        <f t="shared" si="5"/>
        <v>1.0899704045413019</v>
      </c>
      <c r="N20" s="10">
        <f t="shared" si="6"/>
        <v>1.116629515382529</v>
      </c>
      <c r="O20" s="10">
        <f t="shared" si="7"/>
        <v>1.116577821150782</v>
      </c>
      <c r="P20" s="32"/>
      <c r="Q20" s="35"/>
      <c r="R20" s="75"/>
      <c r="S20" s="36"/>
      <c r="T20" s="36"/>
      <c r="U20" s="36"/>
    </row>
    <row r="21" spans="1:21" x14ac:dyDescent="0.25">
      <c r="A21" s="8">
        <v>37833</v>
      </c>
      <c r="B21" s="18">
        <v>7.4778536982117894E-2</v>
      </c>
      <c r="C21" s="18">
        <v>5.14027234238068E-2</v>
      </c>
      <c r="D21" s="18">
        <v>0.142777678889284</v>
      </c>
      <c r="E21" s="18">
        <v>4.4878621081526397E-2</v>
      </c>
      <c r="F21" s="18">
        <v>1.05119683285068E-2</v>
      </c>
      <c r="G21" s="26"/>
      <c r="H21" s="10">
        <f t="shared" si="2"/>
        <v>4.0890755095299998E-2</v>
      </c>
      <c r="I21" s="10">
        <f t="shared" si="8"/>
        <v>0.13226571056077721</v>
      </c>
      <c r="J21" s="10">
        <f t="shared" si="3"/>
        <v>3.4366652753019596E-2</v>
      </c>
      <c r="K21" s="10">
        <f t="shared" si="4"/>
        <v>6.9174372803032264E-2</v>
      </c>
      <c r="L21" s="32"/>
      <c r="M21" s="10">
        <f t="shared" si="5"/>
        <v>1.0408907550952999</v>
      </c>
      <c r="N21" s="10">
        <f t="shared" si="6"/>
        <v>1.1322657105607772</v>
      </c>
      <c r="O21" s="10">
        <f t="shared" si="7"/>
        <v>1.0343666527530195</v>
      </c>
      <c r="P21" s="32"/>
      <c r="Q21" s="1"/>
      <c r="R21" s="34"/>
      <c r="S21" s="34"/>
      <c r="T21" s="34"/>
      <c r="U21" s="34"/>
    </row>
    <row r="22" spans="1:21" x14ac:dyDescent="0.25">
      <c r="A22" s="8">
        <v>37862</v>
      </c>
      <c r="B22" s="18">
        <v>5.3504578444854602E-2</v>
      </c>
      <c r="C22" s="18">
        <v>-2.7803081127325699E-2</v>
      </c>
      <c r="D22" s="18">
        <v>1.7571698370358602E-2</v>
      </c>
      <c r="E22" s="18">
        <v>0.18509100956554</v>
      </c>
      <c r="F22" s="18">
        <v>8.9284207439221906E-3</v>
      </c>
      <c r="G22" s="26"/>
      <c r="H22" s="10">
        <f t="shared" si="2"/>
        <v>-3.6731501871247893E-2</v>
      </c>
      <c r="I22" s="10">
        <f t="shared" si="8"/>
        <v>8.643277626436411E-3</v>
      </c>
      <c r="J22" s="10">
        <f t="shared" si="3"/>
        <v>0.17616258882161781</v>
      </c>
      <c r="K22" s="10">
        <f t="shared" si="4"/>
        <v>4.9358121525602108E-2</v>
      </c>
      <c r="L22" s="32"/>
      <c r="M22" s="10">
        <f t="shared" si="5"/>
        <v>0.96326849812875215</v>
      </c>
      <c r="N22" s="10">
        <f t="shared" si="6"/>
        <v>1.0086432776264365</v>
      </c>
      <c r="O22" s="10">
        <f t="shared" si="7"/>
        <v>1.1761625888216178</v>
      </c>
      <c r="P22" s="32"/>
      <c r="Q22" s="35"/>
      <c r="R22" s="36"/>
      <c r="S22" s="36"/>
      <c r="T22" s="36"/>
      <c r="U22" s="36"/>
    </row>
    <row r="23" spans="1:21" x14ac:dyDescent="0.25">
      <c r="A23" s="8">
        <v>37894</v>
      </c>
      <c r="B23" s="18">
        <v>2.7722223775193001E-2</v>
      </c>
      <c r="C23" s="18">
        <v>4.2431187215406799E-2</v>
      </c>
      <c r="D23" s="18">
        <v>-9.8539133429640293E-3</v>
      </c>
      <c r="E23" s="18">
        <v>2.1066127626896401E-3</v>
      </c>
      <c r="F23" s="18">
        <v>8.5779597661317306E-3</v>
      </c>
      <c r="G23" s="26"/>
      <c r="H23" s="10">
        <f t="shared" si="2"/>
        <v>3.3853227449275068E-2</v>
      </c>
      <c r="I23" s="10">
        <f t="shared" si="8"/>
        <v>-1.8431873109095762E-2</v>
      </c>
      <c r="J23" s="10">
        <f t="shared" si="3"/>
        <v>-6.4713470034420909E-3</v>
      </c>
      <c r="K23" s="10">
        <f t="shared" si="4"/>
        <v>2.9833357789124052E-3</v>
      </c>
      <c r="L23" s="32"/>
      <c r="M23" s="10">
        <f t="shared" si="5"/>
        <v>1.0338532274492751</v>
      </c>
      <c r="N23" s="10">
        <f t="shared" si="6"/>
        <v>0.98156812689090422</v>
      </c>
      <c r="O23" s="10">
        <f t="shared" si="7"/>
        <v>0.9935286529965579</v>
      </c>
      <c r="P23" s="32"/>
      <c r="Q23" s="1"/>
      <c r="R23" s="1"/>
      <c r="S23" s="1"/>
      <c r="T23" s="1"/>
      <c r="U23" s="1"/>
    </row>
    <row r="24" spans="1:21" x14ac:dyDescent="0.25">
      <c r="A24" s="8">
        <v>37925</v>
      </c>
      <c r="B24" s="18">
        <v>0.10500717076306799</v>
      </c>
      <c r="C24" s="18">
        <v>5.0922214529509603E-2</v>
      </c>
      <c r="D24" s="18">
        <v>8.2524131134235706E-2</v>
      </c>
      <c r="E24" s="18">
        <v>-2.41143802375731E-3</v>
      </c>
      <c r="F24" s="18">
        <v>7.8874779934985303E-3</v>
      </c>
      <c r="G24" s="26"/>
      <c r="H24" s="10">
        <f t="shared" si="2"/>
        <v>4.3034736536011073E-2</v>
      </c>
      <c r="I24" s="10">
        <f t="shared" si="8"/>
        <v>7.4636653140737169E-2</v>
      </c>
      <c r="J24" s="10">
        <f t="shared" si="3"/>
        <v>-1.0298916017255841E-2</v>
      </c>
      <c r="K24" s="10">
        <f t="shared" si="4"/>
        <v>3.5790824553164131E-2</v>
      </c>
      <c r="L24" s="32"/>
      <c r="M24" s="10">
        <f t="shared" si="5"/>
        <v>1.0430347365360111</v>
      </c>
      <c r="N24" s="10">
        <f t="shared" si="6"/>
        <v>1.0746366531407372</v>
      </c>
      <c r="O24" s="10">
        <f t="shared" si="7"/>
        <v>0.98970108398274415</v>
      </c>
      <c r="P24" s="32"/>
      <c r="Q24" s="1"/>
      <c r="R24" s="77"/>
      <c r="S24" s="1"/>
      <c r="T24" s="1"/>
      <c r="U24" s="1"/>
    </row>
    <row r="25" spans="1:21" x14ac:dyDescent="0.25">
      <c r="A25" s="8">
        <v>37953</v>
      </c>
      <c r="B25" s="18">
        <v>7.8012264099574596E-2</v>
      </c>
      <c r="C25" s="18">
        <v>0.19202335838976201</v>
      </c>
      <c r="D25" s="18">
        <v>0.26446384262482298</v>
      </c>
      <c r="E25" s="18">
        <v>0.24171185111021501</v>
      </c>
      <c r="F25" s="18">
        <v>6.3378411706056497E-3</v>
      </c>
      <c r="G25" s="26"/>
      <c r="H25" s="10">
        <f t="shared" si="2"/>
        <v>0.18568551721915635</v>
      </c>
      <c r="I25" s="10">
        <f t="shared" si="8"/>
        <v>0.25812600145421732</v>
      </c>
      <c r="J25" s="10">
        <f t="shared" si="3"/>
        <v>0.23537400993960936</v>
      </c>
      <c r="K25" s="10">
        <f t="shared" si="4"/>
        <v>0.22639517620432764</v>
      </c>
      <c r="L25" s="10"/>
      <c r="M25" s="10">
        <f t="shared" si="5"/>
        <v>1.1856855172191563</v>
      </c>
      <c r="N25" s="10">
        <f t="shared" si="6"/>
        <v>1.2581260014542173</v>
      </c>
      <c r="O25" s="10">
        <f t="shared" si="7"/>
        <v>1.2353740099396093</v>
      </c>
      <c r="P25" s="10"/>
      <c r="Q25" s="1"/>
      <c r="R25" s="33"/>
      <c r="S25" s="1"/>
      <c r="T25" s="1"/>
      <c r="U25" s="1"/>
    </row>
    <row r="26" spans="1:21" x14ac:dyDescent="0.25">
      <c r="A26" s="8">
        <v>37986</v>
      </c>
      <c r="B26" s="18">
        <v>1.9566178561618099E-2</v>
      </c>
      <c r="C26" s="18">
        <v>1.3539227521076599E-2</v>
      </c>
      <c r="D26" s="18">
        <v>-7.7032216167377196E-2</v>
      </c>
      <c r="E26" s="18">
        <v>-2.2825109715007699E-2</v>
      </c>
      <c r="F26" s="18">
        <v>7.0024239951835803E-3</v>
      </c>
      <c r="G26" s="26"/>
      <c r="H26" s="10">
        <f t="shared" si="2"/>
        <v>6.5368035258930191E-3</v>
      </c>
      <c r="I26" s="10">
        <f t="shared" si="8"/>
        <v>-8.4034640162560778E-2</v>
      </c>
      <c r="J26" s="10">
        <f t="shared" si="3"/>
        <v>-2.9827533710191277E-2</v>
      </c>
      <c r="K26" s="10">
        <f t="shared" si="4"/>
        <v>-3.5775123448953013E-2</v>
      </c>
      <c r="L26" s="10"/>
      <c r="M26" s="10">
        <f t="shared" si="5"/>
        <v>1.006536803525893</v>
      </c>
      <c r="N26" s="10">
        <f t="shared" si="6"/>
        <v>0.91596535983743921</v>
      </c>
      <c r="O26" s="10">
        <f t="shared" si="7"/>
        <v>0.97017246628980869</v>
      </c>
      <c r="P26" s="10"/>
      <c r="Q26" s="1"/>
      <c r="R26" s="36"/>
      <c r="S26" s="1"/>
      <c r="T26" s="1"/>
      <c r="U26" s="1"/>
    </row>
    <row r="27" spans="1:21" x14ac:dyDescent="0.25">
      <c r="A27" s="8">
        <v>38016</v>
      </c>
      <c r="B27" s="18">
        <v>-7.6021681312932101E-3</v>
      </c>
      <c r="C27" s="18">
        <v>-1.9650704629568801E-2</v>
      </c>
      <c r="D27" s="18">
        <v>-4.50613743260296E-2</v>
      </c>
      <c r="E27" s="18">
        <v>-0.13306447566205301</v>
      </c>
      <c r="F27" s="18">
        <v>6.92756194521915E-3</v>
      </c>
      <c r="G27" s="26"/>
      <c r="H27" s="10">
        <f t="shared" si="2"/>
        <v>-2.657826657478795E-2</v>
      </c>
      <c r="I27" s="10">
        <f t="shared" si="8"/>
        <v>-5.1988936271248752E-2</v>
      </c>
      <c r="J27" s="10">
        <f t="shared" si="3"/>
        <v>-0.13999203760727216</v>
      </c>
      <c r="K27" s="10">
        <f t="shared" si="4"/>
        <v>-7.285308015110295E-2</v>
      </c>
      <c r="L27" s="10"/>
      <c r="M27" s="10">
        <f t="shared" si="5"/>
        <v>0.9734217334252121</v>
      </c>
      <c r="N27" s="10">
        <f t="shared" si="6"/>
        <v>0.94801106372875121</v>
      </c>
      <c r="O27" s="10">
        <f t="shared" si="7"/>
        <v>0.86000796239272781</v>
      </c>
      <c r="P27" s="10"/>
      <c r="Q27" s="1"/>
      <c r="R27" s="34"/>
      <c r="S27" s="1"/>
      <c r="T27" s="1"/>
      <c r="U27" s="1"/>
    </row>
    <row r="28" spans="1:21" x14ac:dyDescent="0.25">
      <c r="A28" s="8">
        <v>38044</v>
      </c>
      <c r="B28" s="18">
        <v>7.1640709144683998E-2</v>
      </c>
      <c r="C28" s="18">
        <v>6.1269397503360599E-2</v>
      </c>
      <c r="D28" s="18">
        <v>-6.6472854248245095E-4</v>
      </c>
      <c r="E28" s="18">
        <v>6.0321174539915E-2</v>
      </c>
      <c r="F28" s="18">
        <v>6.3963131711921497E-3</v>
      </c>
      <c r="G28" s="26"/>
      <c r="H28" s="10">
        <f t="shared" si="2"/>
        <v>5.4873084332168448E-2</v>
      </c>
      <c r="I28" s="10">
        <f t="shared" si="8"/>
        <v>-7.0610417136746009E-3</v>
      </c>
      <c r="J28" s="10">
        <f t="shared" si="3"/>
        <v>5.3924861368722848E-2</v>
      </c>
      <c r="K28" s="10">
        <f t="shared" si="4"/>
        <v>3.3912301329072227E-2</v>
      </c>
      <c r="L28" s="10"/>
      <c r="M28" s="10">
        <f t="shared" si="5"/>
        <v>1.0548730843321685</v>
      </c>
      <c r="N28" s="10">
        <f t="shared" si="6"/>
        <v>0.99293895828632539</v>
      </c>
      <c r="O28" s="10">
        <f t="shared" si="7"/>
        <v>1.0539248613687229</v>
      </c>
      <c r="P28" s="10"/>
      <c r="Q28" s="1"/>
      <c r="R28" s="1"/>
      <c r="S28" s="1"/>
      <c r="T28" s="1"/>
      <c r="U28" s="1"/>
    </row>
    <row r="29" spans="1:21" x14ac:dyDescent="0.25">
      <c r="A29" s="8">
        <v>38077</v>
      </c>
      <c r="B29" s="18">
        <v>3.4178702267327797E-2</v>
      </c>
      <c r="C29" s="18">
        <v>9.3023175626284205E-2</v>
      </c>
      <c r="D29" s="18">
        <v>0.139790030453598</v>
      </c>
      <c r="E29" s="18">
        <v>2.66538122408799E-3</v>
      </c>
      <c r="F29" s="18">
        <v>7.3903561274217804E-3</v>
      </c>
      <c r="G29" s="26"/>
      <c r="H29" s="10">
        <f t="shared" si="2"/>
        <v>8.5632819498862423E-2</v>
      </c>
      <c r="I29" s="10">
        <f t="shared" si="8"/>
        <v>0.13239967432617622</v>
      </c>
      <c r="J29" s="10">
        <f t="shared" si="3"/>
        <v>-4.7249749033337904E-3</v>
      </c>
      <c r="K29" s="10">
        <f t="shared" si="4"/>
        <v>7.1102506307234942E-2</v>
      </c>
      <c r="L29" s="10"/>
      <c r="M29" s="10">
        <f t="shared" si="5"/>
        <v>1.0856328194988625</v>
      </c>
      <c r="N29" s="10">
        <f t="shared" si="6"/>
        <v>1.1323996743261762</v>
      </c>
      <c r="O29" s="10">
        <f t="shared" si="7"/>
        <v>0.99527502509666621</v>
      </c>
      <c r="P29" s="10"/>
      <c r="Q29" s="1"/>
      <c r="R29" s="1"/>
      <c r="S29" s="1"/>
      <c r="T29" s="1"/>
      <c r="U29" s="1"/>
    </row>
    <row r="30" spans="1:21" x14ac:dyDescent="0.25">
      <c r="A30" s="8">
        <v>38107</v>
      </c>
      <c r="B30" s="18">
        <v>-0.115975831889466</v>
      </c>
      <c r="C30" s="18">
        <v>-0.11258934138952401</v>
      </c>
      <c r="D30" s="18">
        <v>-0.11195095026823999</v>
      </c>
      <c r="E30" s="18">
        <v>-0.25778567498918897</v>
      </c>
      <c r="F30" s="18">
        <v>7.1359914581452504E-3</v>
      </c>
      <c r="G30" s="26"/>
      <c r="H30" s="10">
        <f t="shared" si="2"/>
        <v>-0.11972533284766926</v>
      </c>
      <c r="I30" s="10">
        <f t="shared" si="8"/>
        <v>-0.11908694172638525</v>
      </c>
      <c r="J30" s="10">
        <f t="shared" si="3"/>
        <v>-0.26492166644733423</v>
      </c>
      <c r="K30" s="10">
        <f t="shared" si="4"/>
        <v>-0.16791131367379625</v>
      </c>
      <c r="L30" s="10"/>
      <c r="M30" s="10">
        <f t="shared" si="5"/>
        <v>0.88027466715233071</v>
      </c>
      <c r="N30" s="10">
        <f t="shared" si="6"/>
        <v>0.88091305827361477</v>
      </c>
      <c r="O30" s="10">
        <f t="shared" si="7"/>
        <v>0.73507833355266583</v>
      </c>
      <c r="P30" s="10"/>
      <c r="Q30" s="1"/>
      <c r="R30" s="1"/>
      <c r="S30" s="1"/>
      <c r="T30" s="1"/>
      <c r="U30" s="1"/>
    </row>
    <row r="31" spans="1:21" x14ac:dyDescent="0.25">
      <c r="A31" s="8">
        <v>38138</v>
      </c>
      <c r="B31" s="18">
        <v>7.2506163222800096E-2</v>
      </c>
      <c r="C31" s="18">
        <v>0.119053318102749</v>
      </c>
      <c r="D31" s="18">
        <v>7.6705647619575504E-2</v>
      </c>
      <c r="E31" s="18">
        <v>0.103096082621879</v>
      </c>
      <c r="F31" s="18">
        <v>6.82387596330502E-3</v>
      </c>
      <c r="G31" s="26"/>
      <c r="H31" s="10">
        <f t="shared" si="2"/>
        <v>0.11222944213944397</v>
      </c>
      <c r="I31" s="10">
        <f t="shared" si="8"/>
        <v>6.9881771656270478E-2</v>
      </c>
      <c r="J31" s="10">
        <f t="shared" si="3"/>
        <v>9.6272206658573972E-2</v>
      </c>
      <c r="K31" s="10">
        <f t="shared" si="4"/>
        <v>9.2794473484762802E-2</v>
      </c>
      <c r="L31" s="10"/>
      <c r="M31" s="10">
        <f t="shared" si="5"/>
        <v>1.1122294421394439</v>
      </c>
      <c r="N31" s="10">
        <f t="shared" si="6"/>
        <v>1.0698817716562705</v>
      </c>
      <c r="O31" s="10">
        <f t="shared" si="7"/>
        <v>1.0962722066585739</v>
      </c>
      <c r="P31" s="10"/>
      <c r="Q31" s="1"/>
      <c r="R31" s="1"/>
      <c r="S31" s="1"/>
      <c r="T31" s="1"/>
      <c r="U31" s="1"/>
    </row>
    <row r="32" spans="1:21" x14ac:dyDescent="0.25">
      <c r="A32" s="8">
        <v>38168</v>
      </c>
      <c r="B32" s="18">
        <v>1.7754467577482499E-2</v>
      </c>
      <c r="C32" s="18">
        <v>7.1055615970994898E-2</v>
      </c>
      <c r="D32" s="18">
        <v>3.1620204575369897E-2</v>
      </c>
      <c r="E32" s="18">
        <v>-7.0901621976432599E-2</v>
      </c>
      <c r="F32" s="18">
        <v>7.158463709094E-3</v>
      </c>
      <c r="G32" s="26"/>
      <c r="H32" s="10">
        <f t="shared" si="2"/>
        <v>6.3897152261900902E-2</v>
      </c>
      <c r="I32" s="10">
        <f t="shared" si="8"/>
        <v>2.4461740866275897E-2</v>
      </c>
      <c r="J32" s="10">
        <f t="shared" si="3"/>
        <v>-7.8060085685526595E-2</v>
      </c>
      <c r="K32" s="10">
        <f t="shared" si="4"/>
        <v>3.4329358142167338E-3</v>
      </c>
      <c r="L32" s="10"/>
      <c r="M32" s="10">
        <f t="shared" si="5"/>
        <v>1.063897152261901</v>
      </c>
      <c r="N32" s="10">
        <f t="shared" si="6"/>
        <v>1.0244617408662759</v>
      </c>
      <c r="O32" s="10">
        <f t="shared" si="7"/>
        <v>0.92193991431447342</v>
      </c>
      <c r="P32" s="10"/>
      <c r="Q32" s="1"/>
      <c r="R32" s="1"/>
      <c r="S32" s="1"/>
      <c r="T32" s="1"/>
      <c r="U32" s="1"/>
    </row>
    <row r="33" spans="1:21" x14ac:dyDescent="0.25">
      <c r="A33" s="8">
        <v>38198</v>
      </c>
      <c r="B33" s="18">
        <v>1.20529308400028E-2</v>
      </c>
      <c r="C33" s="18">
        <v>-1.15749917695757E-2</v>
      </c>
      <c r="D33" s="18">
        <v>6.7474998039760606E-2</v>
      </c>
      <c r="E33" s="18">
        <v>1.0838051770912099E-2</v>
      </c>
      <c r="F33" s="18">
        <v>7.1549599346618599E-3</v>
      </c>
      <c r="G33" s="26"/>
      <c r="H33" s="10">
        <f t="shared" si="2"/>
        <v>-1.8729951704237559E-2</v>
      </c>
      <c r="I33" s="10">
        <f t="shared" si="8"/>
        <v>6.0320038105098749E-2</v>
      </c>
      <c r="J33" s="10">
        <f t="shared" si="3"/>
        <v>3.6830918362502395E-3</v>
      </c>
      <c r="K33" s="10">
        <f t="shared" si="4"/>
        <v>1.5091059412370477E-2</v>
      </c>
      <c r="L33" s="10"/>
      <c r="M33" s="10">
        <f t="shared" si="5"/>
        <v>0.98127004829576248</v>
      </c>
      <c r="N33" s="10">
        <f t="shared" si="6"/>
        <v>1.0603200381050988</v>
      </c>
      <c r="O33" s="10">
        <f t="shared" si="7"/>
        <v>1.0036830918362503</v>
      </c>
      <c r="P33" s="10"/>
      <c r="Q33" s="1"/>
      <c r="R33" s="1"/>
      <c r="S33" s="1"/>
      <c r="T33" s="1"/>
      <c r="U33" s="1"/>
    </row>
    <row r="34" spans="1:21" x14ac:dyDescent="0.25">
      <c r="A34" s="8">
        <v>38230</v>
      </c>
      <c r="B34" s="18">
        <v>2.8008448847887099E-2</v>
      </c>
      <c r="C34" s="18">
        <v>-2.1842739874552701E-2</v>
      </c>
      <c r="D34" s="18">
        <v>-2.00794631231009E-2</v>
      </c>
      <c r="E34" s="18">
        <v>8.3361214809936302E-2</v>
      </c>
      <c r="F34" s="18">
        <v>6.7657899435074002E-3</v>
      </c>
      <c r="G34" s="26"/>
      <c r="H34" s="10">
        <f t="shared" si="2"/>
        <v>-2.8608529818060099E-2</v>
      </c>
      <c r="I34" s="10">
        <f t="shared" si="8"/>
        <v>-2.6845253066608302E-2</v>
      </c>
      <c r="J34" s="10">
        <f t="shared" si="3"/>
        <v>7.6595424866428896E-2</v>
      </c>
      <c r="K34" s="10">
        <f t="shared" si="4"/>
        <v>7.047213993920165E-3</v>
      </c>
      <c r="L34" s="10"/>
      <c r="M34" s="10">
        <f t="shared" si="5"/>
        <v>0.97139147018193994</v>
      </c>
      <c r="N34" s="10">
        <f t="shared" si="6"/>
        <v>0.97315474693339166</v>
      </c>
      <c r="O34" s="10">
        <f t="shared" si="7"/>
        <v>1.0765954248664289</v>
      </c>
      <c r="P34" s="10"/>
      <c r="Q34" s="1"/>
      <c r="R34" s="1"/>
      <c r="S34" s="1"/>
      <c r="T34" s="1"/>
      <c r="U34" s="1"/>
    </row>
    <row r="35" spans="1:21" x14ac:dyDescent="0.25">
      <c r="A35" s="8">
        <v>38260</v>
      </c>
      <c r="B35" s="18">
        <v>8.7991616626614103E-2</v>
      </c>
      <c r="C35" s="18">
        <v>0.193464867656156</v>
      </c>
      <c r="D35" s="18">
        <v>0.19145746449695999</v>
      </c>
      <c r="E35" s="18">
        <v>9.1472841082147399E-2</v>
      </c>
      <c r="F35" s="18">
        <v>6.4638172566770999E-3</v>
      </c>
      <c r="G35" s="26"/>
      <c r="H35" s="10">
        <f t="shared" si="2"/>
        <v>0.1870010503994789</v>
      </c>
      <c r="I35" s="10">
        <f t="shared" si="8"/>
        <v>0.18499364724028289</v>
      </c>
      <c r="J35" s="10">
        <f t="shared" si="3"/>
        <v>8.5009023825470292E-2</v>
      </c>
      <c r="K35" s="10">
        <f t="shared" si="4"/>
        <v>0.15233457382174401</v>
      </c>
      <c r="L35" s="10"/>
      <c r="M35" s="10">
        <f t="shared" si="5"/>
        <v>1.1870010503994788</v>
      </c>
      <c r="N35" s="10">
        <f t="shared" si="6"/>
        <v>1.1849936472402829</v>
      </c>
      <c r="O35" s="10">
        <f t="shared" si="7"/>
        <v>1.0850090238254704</v>
      </c>
      <c r="P35" s="10"/>
    </row>
    <row r="36" spans="1:21" x14ac:dyDescent="0.25">
      <c r="A36" s="8">
        <v>38289</v>
      </c>
      <c r="B36" s="18">
        <v>4.8877666019845299E-2</v>
      </c>
      <c r="C36" s="18">
        <v>0.115262654190617</v>
      </c>
      <c r="D36" s="18">
        <v>0.1383576216513</v>
      </c>
      <c r="E36" s="18">
        <v>-4.0857352851926002E-2</v>
      </c>
      <c r="F36" s="18">
        <v>6.2759195037584902E-3</v>
      </c>
      <c r="G36" s="26"/>
      <c r="H36" s="10">
        <f t="shared" si="2"/>
        <v>0.10898673468685852</v>
      </c>
      <c r="I36" s="10">
        <f t="shared" si="8"/>
        <v>0.1320817021475415</v>
      </c>
      <c r="J36" s="10">
        <f t="shared" si="3"/>
        <v>-4.7133272355684493E-2</v>
      </c>
      <c r="K36" s="10">
        <f t="shared" si="4"/>
        <v>6.4645054826238502E-2</v>
      </c>
      <c r="L36" s="10"/>
      <c r="M36" s="10">
        <f t="shared" si="5"/>
        <v>1.1089867346868585</v>
      </c>
      <c r="N36" s="10">
        <f t="shared" si="6"/>
        <v>1.1320817021475416</v>
      </c>
      <c r="O36" s="10">
        <f t="shared" si="7"/>
        <v>0.95286672764431546</v>
      </c>
      <c r="P36" s="10"/>
    </row>
    <row r="37" spans="1:21" x14ac:dyDescent="0.25">
      <c r="A37" s="8">
        <v>38321</v>
      </c>
      <c r="B37" s="18">
        <v>0.130115074017702</v>
      </c>
      <c r="C37" s="18">
        <v>0.214235394350799</v>
      </c>
      <c r="D37" s="18">
        <v>0.119491546712889</v>
      </c>
      <c r="E37" s="18">
        <v>8.5973289247831305E-2</v>
      </c>
      <c r="F37" s="18">
        <v>6.5768362931504197E-3</v>
      </c>
      <c r="G37" s="26"/>
      <c r="H37" s="10">
        <f t="shared" si="2"/>
        <v>0.20765855805764857</v>
      </c>
      <c r="I37" s="10">
        <f t="shared" si="8"/>
        <v>0.11291471041973858</v>
      </c>
      <c r="J37" s="10">
        <f t="shared" si="3"/>
        <v>7.9396452954680882E-2</v>
      </c>
      <c r="K37" s="10">
        <f t="shared" si="4"/>
        <v>0.133323240477356</v>
      </c>
      <c r="L37" s="10"/>
      <c r="M37" s="10">
        <f t="shared" si="5"/>
        <v>1.2076585580576487</v>
      </c>
      <c r="N37" s="10">
        <f t="shared" si="6"/>
        <v>1.1129147104197386</v>
      </c>
      <c r="O37" s="10">
        <f t="shared" si="7"/>
        <v>1.0793964529546809</v>
      </c>
      <c r="P37" s="10"/>
    </row>
    <row r="38" spans="1:21" x14ac:dyDescent="0.25">
      <c r="A38" s="8">
        <v>38352</v>
      </c>
      <c r="B38" s="18">
        <v>4.1311439471382702E-2</v>
      </c>
      <c r="C38" s="18">
        <v>8.9403904374151605E-2</v>
      </c>
      <c r="D38" s="18">
        <v>0.146249405344272</v>
      </c>
      <c r="E38" s="18">
        <v>-0.12494421837323</v>
      </c>
      <c r="F38" s="18">
        <v>6.8863788436606104E-3</v>
      </c>
      <c r="G38" s="26"/>
      <c r="H38" s="10">
        <f t="shared" si="2"/>
        <v>8.2517525530490993E-2</v>
      </c>
      <c r="I38" s="10">
        <f t="shared" si="8"/>
        <v>0.13936302650061139</v>
      </c>
      <c r="J38" s="10">
        <f t="shared" si="3"/>
        <v>-0.13183059721689061</v>
      </c>
      <c r="K38" s="10">
        <f t="shared" si="4"/>
        <v>3.0016651604737255E-2</v>
      </c>
      <c r="L38" s="10"/>
      <c r="M38" s="10">
        <f t="shared" si="5"/>
        <v>1.0825175255304911</v>
      </c>
      <c r="N38" s="10">
        <f t="shared" si="6"/>
        <v>1.1393630265006114</v>
      </c>
      <c r="O38" s="10">
        <f t="shared" si="7"/>
        <v>0.86816940278310939</v>
      </c>
      <c r="P38" s="10"/>
    </row>
    <row r="39" spans="1:21" x14ac:dyDescent="0.25">
      <c r="A39" s="8">
        <v>38383</v>
      </c>
      <c r="B39" s="18">
        <v>-3.6237711036531499E-2</v>
      </c>
      <c r="C39" s="18">
        <v>-6.3425136234994905E-2</v>
      </c>
      <c r="D39" s="18">
        <v>-7.8338325404749304E-2</v>
      </c>
      <c r="E39" s="18">
        <v>-6.4981431713333093E-2</v>
      </c>
      <c r="F39" s="18">
        <v>6.3173665676861104E-3</v>
      </c>
      <c r="G39" s="26"/>
      <c r="H39" s="10">
        <f t="shared" si="2"/>
        <v>-6.9742502802681017E-2</v>
      </c>
      <c r="I39" s="10">
        <f t="shared" si="8"/>
        <v>-8.4655691972435415E-2</v>
      </c>
      <c r="J39" s="10">
        <f t="shared" si="3"/>
        <v>-7.1298798281019204E-2</v>
      </c>
      <c r="K39" s="10">
        <f t="shared" si="4"/>
        <v>-7.5232331018711879E-2</v>
      </c>
      <c r="L39" s="10"/>
      <c r="M39" s="10">
        <f t="shared" si="5"/>
        <v>0.93025749719731898</v>
      </c>
      <c r="N39" s="10">
        <f t="shared" si="6"/>
        <v>0.91534430802756461</v>
      </c>
      <c r="O39" s="10">
        <f t="shared" si="7"/>
        <v>0.92870120171898085</v>
      </c>
      <c r="P39" s="10"/>
    </row>
    <row r="40" spans="1:21" x14ac:dyDescent="0.25">
      <c r="A40" s="8">
        <v>38411</v>
      </c>
      <c r="B40" s="18">
        <v>8.1802726741728907E-2</v>
      </c>
      <c r="C40" s="18">
        <v>1.7292217138059299E-2</v>
      </c>
      <c r="D40" s="18">
        <v>-3.0841514547763901E-2</v>
      </c>
      <c r="E40" s="18">
        <v>9.9714527696481897E-2</v>
      </c>
      <c r="F40" s="18">
        <v>6.0157228181718604E-3</v>
      </c>
      <c r="G40" s="26"/>
      <c r="H40" s="10">
        <f t="shared" si="2"/>
        <v>1.1276494319887437E-2</v>
      </c>
      <c r="I40" s="10">
        <f t="shared" si="8"/>
        <v>-3.6857237365935762E-2</v>
      </c>
      <c r="J40" s="10">
        <f t="shared" si="3"/>
        <v>9.3698804878310032E-2</v>
      </c>
      <c r="K40" s="10">
        <f t="shared" si="4"/>
        <v>2.2706020610753903E-2</v>
      </c>
      <c r="L40" s="10"/>
      <c r="M40" s="10">
        <f t="shared" si="5"/>
        <v>1.0112764943198875</v>
      </c>
      <c r="N40" s="10">
        <f t="shared" si="6"/>
        <v>0.96314276263406429</v>
      </c>
      <c r="O40" s="10">
        <f t="shared" si="7"/>
        <v>1.0936988048783101</v>
      </c>
      <c r="P40" s="10"/>
    </row>
    <row r="41" spans="1:21" x14ac:dyDescent="0.25">
      <c r="A41" s="8">
        <v>38442</v>
      </c>
      <c r="B41" s="18">
        <v>-7.7843930237468301E-2</v>
      </c>
      <c r="C41" s="18">
        <v>-8.9831327768834096E-2</v>
      </c>
      <c r="D41" s="18">
        <v>-9.6613000083283204E-2</v>
      </c>
      <c r="E41" s="18">
        <v>-3.3931132823066298E-2</v>
      </c>
      <c r="F41" s="18">
        <v>6.9411385389850297E-3</v>
      </c>
      <c r="G41" s="26"/>
      <c r="H41" s="10">
        <f t="shared" si="2"/>
        <v>-9.6772466307819133E-2</v>
      </c>
      <c r="I41" s="10">
        <f t="shared" si="8"/>
        <v>-0.10355413862226823</v>
      </c>
      <c r="J41" s="10">
        <f t="shared" si="3"/>
        <v>-4.0872271362051328E-2</v>
      </c>
      <c r="K41" s="10">
        <f t="shared" si="4"/>
        <v>-8.0399625430712884E-2</v>
      </c>
      <c r="L41" s="10"/>
      <c r="M41" s="10">
        <f t="shared" si="5"/>
        <v>0.9032275336921809</v>
      </c>
      <c r="N41" s="10">
        <f t="shared" si="6"/>
        <v>0.89644586137773175</v>
      </c>
      <c r="O41" s="10">
        <f t="shared" si="7"/>
        <v>0.95912772863794871</v>
      </c>
      <c r="P41" s="10"/>
    </row>
    <row r="42" spans="1:21" x14ac:dyDescent="0.25">
      <c r="A42" s="8">
        <v>38471</v>
      </c>
      <c r="B42" s="18">
        <v>-2.5854259719327002E-2</v>
      </c>
      <c r="C42" s="18">
        <v>2.0778904181699202E-2</v>
      </c>
      <c r="D42" s="18">
        <v>-3.7118624330408898E-3</v>
      </c>
      <c r="E42" s="18">
        <v>-7.2610685612775894E-2</v>
      </c>
      <c r="F42" s="18">
        <v>6.1228999078128902E-3</v>
      </c>
      <c r="G42" s="26"/>
      <c r="H42" s="10">
        <f t="shared" si="2"/>
        <v>1.4656004273886311E-2</v>
      </c>
      <c r="I42" s="10">
        <f t="shared" si="8"/>
        <v>-9.8347623408537796E-3</v>
      </c>
      <c r="J42" s="10">
        <f t="shared" si="3"/>
        <v>-7.8733585520588789E-2</v>
      </c>
      <c r="K42" s="10">
        <f t="shared" si="4"/>
        <v>-2.4637447862518751E-2</v>
      </c>
      <c r="L42" s="10"/>
      <c r="M42" s="10">
        <f t="shared" si="5"/>
        <v>1.0146560042738864</v>
      </c>
      <c r="N42" s="10">
        <f t="shared" si="6"/>
        <v>0.99016523765914621</v>
      </c>
      <c r="O42" s="10">
        <f t="shared" si="7"/>
        <v>0.92126641447941116</v>
      </c>
      <c r="P42" s="10"/>
    </row>
    <row r="43" spans="1:21" x14ac:dyDescent="0.25">
      <c r="A43" s="8">
        <v>38503</v>
      </c>
      <c r="B43" s="18">
        <v>-1.3903765788517E-2</v>
      </c>
      <c r="C43" s="18">
        <v>-8.4370233076910495E-2</v>
      </c>
      <c r="D43" s="18">
        <v>-3.1553929995957901E-2</v>
      </c>
      <c r="E43" s="18">
        <v>4.0415194399676398E-2</v>
      </c>
      <c r="F43" s="18">
        <v>6.1289369428945096E-3</v>
      </c>
      <c r="G43" s="26"/>
      <c r="H43" s="10">
        <f t="shared" si="2"/>
        <v>-9.0499170019805009E-2</v>
      </c>
      <c r="I43" s="10">
        <f t="shared" si="8"/>
        <v>-3.7682866938852408E-2</v>
      </c>
      <c r="J43" s="10">
        <f t="shared" si="3"/>
        <v>3.4286257456781891E-2</v>
      </c>
      <c r="K43" s="10">
        <f t="shared" si="4"/>
        <v>-3.1298593167291847E-2</v>
      </c>
      <c r="L43" s="10"/>
      <c r="M43" s="10">
        <f t="shared" si="5"/>
        <v>0.90950082998019499</v>
      </c>
      <c r="N43" s="10">
        <f t="shared" si="6"/>
        <v>0.96231713306114763</v>
      </c>
      <c r="O43" s="10">
        <f t="shared" si="7"/>
        <v>1.0342862574567819</v>
      </c>
      <c r="P43" s="10"/>
    </row>
    <row r="44" spans="1:21" x14ac:dyDescent="0.25">
      <c r="A44" s="8">
        <v>38533</v>
      </c>
      <c r="B44" s="18">
        <v>4.3459990257540902E-2</v>
      </c>
      <c r="C44" s="18">
        <v>5.7822554063543502E-2</v>
      </c>
      <c r="D44" s="18">
        <v>2.2242672942691201E-2</v>
      </c>
      <c r="E44" s="18">
        <v>7.4067792160176602E-2</v>
      </c>
      <c r="F44" s="18">
        <v>6.1371044730769101E-3</v>
      </c>
      <c r="G44" s="26"/>
      <c r="H44" s="10">
        <f t="shared" si="2"/>
        <v>5.1685449590466594E-2</v>
      </c>
      <c r="I44" s="10">
        <f t="shared" si="8"/>
        <v>1.6105568469614293E-2</v>
      </c>
      <c r="J44" s="10">
        <f t="shared" si="3"/>
        <v>6.7930687687099686E-2</v>
      </c>
      <c r="K44" s="10">
        <f t="shared" si="4"/>
        <v>4.5240568582393517E-2</v>
      </c>
      <c r="L44" s="10"/>
      <c r="M44" s="10">
        <f t="shared" si="5"/>
        <v>1.0516854495904666</v>
      </c>
      <c r="N44" s="10">
        <f t="shared" si="6"/>
        <v>1.0161055684696143</v>
      </c>
      <c r="O44" s="10">
        <f t="shared" si="7"/>
        <v>1.0679306876870998</v>
      </c>
      <c r="P44" s="10"/>
    </row>
    <row r="45" spans="1:21" x14ac:dyDescent="0.25">
      <c r="A45" s="8">
        <v>38562</v>
      </c>
      <c r="B45" s="18">
        <v>8.7592939451158494E-2</v>
      </c>
      <c r="C45" s="18">
        <v>0.109787736168575</v>
      </c>
      <c r="D45" s="18">
        <v>0.124998155208461</v>
      </c>
      <c r="E45" s="18">
        <v>-3.8017986329731801E-2</v>
      </c>
      <c r="F45" s="18">
        <v>5.8836616569852796E-3</v>
      </c>
      <c r="G45" s="26"/>
      <c r="H45" s="10">
        <f t="shared" si="2"/>
        <v>0.10390407451158971</v>
      </c>
      <c r="I45" s="10">
        <f t="shared" si="8"/>
        <v>0.11911449355147571</v>
      </c>
      <c r="J45" s="10">
        <f t="shared" si="3"/>
        <v>-4.3901647986717078E-2</v>
      </c>
      <c r="K45" s="10">
        <f t="shared" si="4"/>
        <v>5.9705640025449438E-2</v>
      </c>
      <c r="L45" s="10"/>
      <c r="M45" s="10">
        <f t="shared" si="5"/>
        <v>1.1039040745115898</v>
      </c>
      <c r="N45" s="10">
        <f t="shared" si="6"/>
        <v>1.1191144935514756</v>
      </c>
      <c r="O45" s="10">
        <f t="shared" si="7"/>
        <v>0.95609835201328297</v>
      </c>
      <c r="P45" s="10"/>
    </row>
    <row r="46" spans="1:21" x14ac:dyDescent="0.25">
      <c r="A46" s="8">
        <v>38595</v>
      </c>
      <c r="B46" s="18">
        <v>5.2500879868862399E-2</v>
      </c>
      <c r="C46" s="18">
        <v>1.3816924679846E-2</v>
      </c>
      <c r="D46" s="18">
        <v>2.3350999632680999E-2</v>
      </c>
      <c r="E46" s="18">
        <v>3.64089295536347E-2</v>
      </c>
      <c r="F46" s="18">
        <v>6.4596326486483502E-3</v>
      </c>
      <c r="G46" s="26"/>
      <c r="H46" s="10">
        <f t="shared" si="2"/>
        <v>7.35729203119765E-3</v>
      </c>
      <c r="I46" s="10">
        <f t="shared" si="8"/>
        <v>1.6891366984032648E-2</v>
      </c>
      <c r="J46" s="10">
        <f t="shared" si="3"/>
        <v>2.994929690498635E-2</v>
      </c>
      <c r="K46" s="10">
        <f t="shared" si="4"/>
        <v>1.8065985306738881E-2</v>
      </c>
      <c r="L46" s="10"/>
      <c r="M46" s="10">
        <f t="shared" si="5"/>
        <v>1.0073572920311977</v>
      </c>
      <c r="N46" s="10">
        <f t="shared" si="6"/>
        <v>1.0168913669840327</v>
      </c>
      <c r="O46" s="10">
        <f t="shared" si="7"/>
        <v>1.0299492969049864</v>
      </c>
      <c r="P46" s="10"/>
    </row>
    <row r="47" spans="1:21" x14ac:dyDescent="0.25">
      <c r="A47" s="8">
        <v>38625</v>
      </c>
      <c r="B47" s="18">
        <v>0.10437542810226</v>
      </c>
      <c r="C47" s="18">
        <v>2.8935153131565999E-2</v>
      </c>
      <c r="D47" s="18">
        <v>0.17179861894506501</v>
      </c>
      <c r="E47" s="18">
        <v>0.22318316577332101</v>
      </c>
      <c r="F47" s="18">
        <v>6.1632168477858598E-3</v>
      </c>
      <c r="G47" s="26"/>
      <c r="H47" s="10">
        <f t="shared" si="2"/>
        <v>2.2771936283780138E-2</v>
      </c>
      <c r="I47" s="10">
        <f t="shared" si="8"/>
        <v>0.16563540209727914</v>
      </c>
      <c r="J47" s="10">
        <f t="shared" si="3"/>
        <v>0.21701994892553514</v>
      </c>
      <c r="K47" s="10">
        <f t="shared" si="4"/>
        <v>0.13514242910219812</v>
      </c>
      <c r="L47" s="10"/>
      <c r="M47" s="10">
        <f t="shared" si="5"/>
        <v>1.0227719362837802</v>
      </c>
      <c r="N47" s="10">
        <f t="shared" si="6"/>
        <v>1.1656354020972792</v>
      </c>
      <c r="O47" s="10">
        <f t="shared" si="7"/>
        <v>1.2170199489255351</v>
      </c>
      <c r="P47" s="10"/>
    </row>
    <row r="48" spans="1:21" x14ac:dyDescent="0.25">
      <c r="A48" s="8">
        <v>38656</v>
      </c>
      <c r="B48" s="18">
        <v>-7.5481380412993695E-2</v>
      </c>
      <c r="C48" s="18">
        <v>-6.3819043434046097E-2</v>
      </c>
      <c r="D48" s="18">
        <v>-9.27545956116968E-2</v>
      </c>
      <c r="E48" s="18">
        <v>-8.1828831238678401E-2</v>
      </c>
      <c r="F48" s="18">
        <v>5.9250932805996401E-3</v>
      </c>
      <c r="G48" s="26"/>
      <c r="H48" s="10">
        <f t="shared" si="2"/>
        <v>-6.9744136714645744E-2</v>
      </c>
      <c r="I48" s="10">
        <f t="shared" si="8"/>
        <v>-9.8679688892296447E-2</v>
      </c>
      <c r="J48" s="10">
        <f t="shared" si="3"/>
        <v>-8.7753924519278048E-2</v>
      </c>
      <c r="K48" s="10">
        <f t="shared" si="4"/>
        <v>-8.5392583375406741E-2</v>
      </c>
      <c r="L48" s="10"/>
      <c r="M48" s="10">
        <f t="shared" si="5"/>
        <v>0.93025586328535426</v>
      </c>
      <c r="N48" s="10">
        <f t="shared" si="6"/>
        <v>0.9013203111077035</v>
      </c>
      <c r="O48" s="10">
        <f t="shared" si="7"/>
        <v>0.91224607548072201</v>
      </c>
      <c r="P48" s="10"/>
    </row>
    <row r="49" spans="1:16" x14ac:dyDescent="0.25">
      <c r="A49" s="8">
        <v>38686</v>
      </c>
      <c r="B49" s="18">
        <v>5.9018643625645198E-2</v>
      </c>
      <c r="C49" s="18">
        <v>2.6329062657619098E-2</v>
      </c>
      <c r="D49" s="18">
        <v>6.1601411615278497E-2</v>
      </c>
      <c r="E49" s="18">
        <v>7.9258925252675194E-2</v>
      </c>
      <c r="F49" s="18">
        <v>6.3405888857594999E-3</v>
      </c>
      <c r="G49" s="26"/>
      <c r="H49" s="10">
        <f t="shared" si="2"/>
        <v>1.9988473771859597E-2</v>
      </c>
      <c r="I49" s="10">
        <f t="shared" si="8"/>
        <v>5.5260822729518995E-2</v>
      </c>
      <c r="J49" s="10">
        <f t="shared" si="3"/>
        <v>7.2918336366915693E-2</v>
      </c>
      <c r="K49" s="10">
        <f t="shared" si="4"/>
        <v>4.9389210956098092E-2</v>
      </c>
      <c r="L49" s="10"/>
      <c r="M49" s="10">
        <f t="shared" si="5"/>
        <v>1.0199884737718596</v>
      </c>
      <c r="N49" s="10">
        <f t="shared" si="6"/>
        <v>1.055260822729519</v>
      </c>
      <c r="O49" s="10">
        <f t="shared" si="7"/>
        <v>1.0729183363669157</v>
      </c>
      <c r="P49" s="10"/>
    </row>
    <row r="50" spans="1:16" x14ac:dyDescent="0.25">
      <c r="A50" s="8">
        <v>38716</v>
      </c>
      <c r="B50" s="18">
        <v>0.103021317626456</v>
      </c>
      <c r="C50" s="18">
        <v>0.129818580640603</v>
      </c>
      <c r="D50" s="18">
        <v>0.128127851460894</v>
      </c>
      <c r="E50" s="18">
        <v>0.15121204380653</v>
      </c>
      <c r="F50" s="18">
        <v>6.2499274474647698E-3</v>
      </c>
      <c r="G50" s="26"/>
      <c r="H50" s="10">
        <f t="shared" si="2"/>
        <v>0.12356865319313823</v>
      </c>
      <c r="I50" s="10">
        <f t="shared" si="8"/>
        <v>0.12187792401342923</v>
      </c>
      <c r="J50" s="10">
        <f t="shared" si="3"/>
        <v>0.14496211635906522</v>
      </c>
      <c r="K50" s="10">
        <f t="shared" si="4"/>
        <v>0.13013623118854423</v>
      </c>
      <c r="L50" s="10"/>
      <c r="M50" s="10">
        <f t="shared" si="5"/>
        <v>1.1235686531931381</v>
      </c>
      <c r="N50" s="10">
        <f t="shared" si="6"/>
        <v>1.1218779240134293</v>
      </c>
      <c r="O50" s="10">
        <f t="shared" si="7"/>
        <v>1.1449621163590653</v>
      </c>
      <c r="P50" s="10"/>
    </row>
    <row r="51" spans="1:16" x14ac:dyDescent="0.25">
      <c r="A51" s="8">
        <v>38748</v>
      </c>
      <c r="B51" s="18">
        <v>0.140348747332807</v>
      </c>
      <c r="C51" s="18">
        <v>0.12901427976217</v>
      </c>
      <c r="D51" s="18">
        <v>0.16153846153846099</v>
      </c>
      <c r="E51" s="18">
        <v>0.233414836854311</v>
      </c>
      <c r="F51" s="18">
        <v>6.20904583714887E-3</v>
      </c>
      <c r="G51" s="26"/>
      <c r="H51" s="10">
        <f t="shared" si="2"/>
        <v>0.12280523392502113</v>
      </c>
      <c r="I51" s="10">
        <f t="shared" si="8"/>
        <v>0.15532941570131212</v>
      </c>
      <c r="J51" s="10">
        <f t="shared" si="3"/>
        <v>0.22720579101716212</v>
      </c>
      <c r="K51" s="10">
        <f t="shared" si="4"/>
        <v>0.16844681354783178</v>
      </c>
      <c r="L51" s="10"/>
      <c r="M51" s="10">
        <f t="shared" si="5"/>
        <v>1.1228052339250212</v>
      </c>
      <c r="N51" s="10">
        <f t="shared" si="6"/>
        <v>1.1553294157013121</v>
      </c>
      <c r="O51" s="10">
        <f t="shared" si="7"/>
        <v>1.2272057910171621</v>
      </c>
      <c r="P51" s="10"/>
    </row>
    <row r="52" spans="1:16" x14ac:dyDescent="0.25">
      <c r="A52" s="8">
        <v>38776</v>
      </c>
      <c r="B52" s="18">
        <v>-4.6732472844198999E-2</v>
      </c>
      <c r="C52" s="18">
        <v>-5.0792952109693201E-2</v>
      </c>
      <c r="D52" s="18">
        <v>-1.9356124960992899E-2</v>
      </c>
      <c r="E52" s="18">
        <v>-0.15407780487915501</v>
      </c>
      <c r="F52" s="18">
        <v>5.6812349186885396E-3</v>
      </c>
      <c r="G52" s="26"/>
      <c r="H52" s="10">
        <f t="shared" si="2"/>
        <v>-5.6474187028381743E-2</v>
      </c>
      <c r="I52" s="10">
        <f t="shared" si="8"/>
        <v>-2.5037359879681437E-2</v>
      </c>
      <c r="J52" s="10">
        <f t="shared" si="3"/>
        <v>-0.15975903979784356</v>
      </c>
      <c r="K52" s="10">
        <f t="shared" si="4"/>
        <v>-8.042352890196891E-2</v>
      </c>
      <c r="L52" s="10"/>
      <c r="M52" s="10">
        <f t="shared" si="5"/>
        <v>0.94352581297161831</v>
      </c>
      <c r="N52" s="10">
        <f t="shared" si="6"/>
        <v>0.97496264012031852</v>
      </c>
      <c r="O52" s="10">
        <f t="shared" si="7"/>
        <v>0.84024096020215644</v>
      </c>
      <c r="P52" s="10"/>
    </row>
    <row r="53" spans="1:16" x14ac:dyDescent="0.25">
      <c r="A53" s="8">
        <v>38807</v>
      </c>
      <c r="B53" s="18">
        <v>7.3495030742262296E-2</v>
      </c>
      <c r="C53" s="18">
        <v>7.5515227476652805E-2</v>
      </c>
      <c r="D53" s="18">
        <v>6.0086684168500798E-2</v>
      </c>
      <c r="E53" s="18">
        <v>3.3560620647269598E-2</v>
      </c>
      <c r="F53" s="18">
        <v>6.5403312114382601E-3</v>
      </c>
      <c r="G53" s="26"/>
      <c r="H53" s="10">
        <f t="shared" si="2"/>
        <v>6.8974896265214539E-2</v>
      </c>
      <c r="I53" s="10">
        <f t="shared" si="8"/>
        <v>5.3546352957062539E-2</v>
      </c>
      <c r="J53" s="10">
        <f t="shared" si="3"/>
        <v>2.7020289435831339E-2</v>
      </c>
      <c r="K53" s="10">
        <f t="shared" si="4"/>
        <v>4.9847179552702806E-2</v>
      </c>
      <c r="L53" s="10"/>
      <c r="M53" s="10">
        <f t="shared" si="5"/>
        <v>1.0689748962652146</v>
      </c>
      <c r="N53" s="10">
        <f t="shared" si="6"/>
        <v>1.0535463529570626</v>
      </c>
      <c r="O53" s="10">
        <f t="shared" si="7"/>
        <v>1.0270202894358313</v>
      </c>
      <c r="P53" s="10"/>
    </row>
    <row r="54" spans="1:16" x14ac:dyDescent="0.25">
      <c r="A54" s="8">
        <v>38835</v>
      </c>
      <c r="B54" s="18">
        <v>6.4641201995893904E-2</v>
      </c>
      <c r="C54" s="18">
        <v>5.1430257609576403E-2</v>
      </c>
      <c r="D54" s="18">
        <v>5.01270199507486E-2</v>
      </c>
      <c r="E54" s="18">
        <v>1.52599298117919E-2</v>
      </c>
      <c r="F54" s="18">
        <v>5.6825620486169398E-3</v>
      </c>
      <c r="G54" s="26"/>
      <c r="H54" s="10">
        <f t="shared" si="2"/>
        <v>4.5747695560959464E-2</v>
      </c>
      <c r="I54" s="10">
        <f t="shared" si="8"/>
        <v>4.4444457902131661E-2</v>
      </c>
      <c r="J54" s="10">
        <f t="shared" si="3"/>
        <v>9.5773677631749606E-3</v>
      </c>
      <c r="K54" s="10">
        <f t="shared" si="4"/>
        <v>3.325650707542202E-2</v>
      </c>
      <c r="L54" s="10"/>
      <c r="M54" s="10">
        <f t="shared" si="5"/>
        <v>1.0457476955609595</v>
      </c>
      <c r="N54" s="10">
        <f t="shared" si="6"/>
        <v>1.0444444579021317</v>
      </c>
      <c r="O54" s="10">
        <f t="shared" si="7"/>
        <v>1.009577367763175</v>
      </c>
      <c r="P54" s="10"/>
    </row>
    <row r="55" spans="1:16" x14ac:dyDescent="0.25">
      <c r="A55" s="8">
        <v>38868</v>
      </c>
      <c r="B55" s="18">
        <v>-0.12640240703024799</v>
      </c>
      <c r="C55" s="18">
        <v>-0.183719843139627</v>
      </c>
      <c r="D55" s="18">
        <v>-0.188732230341881</v>
      </c>
      <c r="E55" s="18">
        <v>-0.14926874535057</v>
      </c>
      <c r="F55" s="18">
        <v>6.5341326986723099E-3</v>
      </c>
      <c r="G55" s="26"/>
      <c r="H55" s="10">
        <f t="shared" si="2"/>
        <v>-0.19025397583829931</v>
      </c>
      <c r="I55" s="10">
        <f t="shared" si="8"/>
        <v>-0.19526636304055331</v>
      </c>
      <c r="J55" s="10">
        <f t="shared" si="3"/>
        <v>-0.15580287804924231</v>
      </c>
      <c r="K55" s="10">
        <f t="shared" si="4"/>
        <v>-0.18044107230936496</v>
      </c>
      <c r="L55" s="10"/>
      <c r="M55" s="10">
        <f t="shared" si="5"/>
        <v>0.80974602416170072</v>
      </c>
      <c r="N55" s="10">
        <f t="shared" si="6"/>
        <v>0.80473363695944666</v>
      </c>
      <c r="O55" s="10">
        <f t="shared" si="7"/>
        <v>0.84419712195075769</v>
      </c>
      <c r="P55" s="10"/>
    </row>
    <row r="56" spans="1:16" x14ac:dyDescent="0.25">
      <c r="A56" s="8">
        <v>38898</v>
      </c>
      <c r="B56" s="18">
        <v>-3.2005838298739597E-2</v>
      </c>
      <c r="C56" s="18">
        <v>-7.5942394127605395E-2</v>
      </c>
      <c r="D56" s="18">
        <v>-0.15765348401704299</v>
      </c>
      <c r="E56" s="18">
        <v>7.57900001619322E-2</v>
      </c>
      <c r="F56" s="18">
        <v>6.5182316978606896E-3</v>
      </c>
      <c r="G56" s="26"/>
      <c r="H56" s="10">
        <f t="shared" si="2"/>
        <v>-8.246062582546608E-2</v>
      </c>
      <c r="I56" s="10">
        <f t="shared" si="8"/>
        <v>-0.16417171571490369</v>
      </c>
      <c r="J56" s="10">
        <f t="shared" si="3"/>
        <v>6.9271768464071515E-2</v>
      </c>
      <c r="K56" s="10">
        <f t="shared" si="4"/>
        <v>-5.9120191025432756E-2</v>
      </c>
      <c r="L56" s="10"/>
      <c r="M56" s="10">
        <f t="shared" si="5"/>
        <v>0.91753937417453391</v>
      </c>
      <c r="N56" s="10">
        <f t="shared" si="6"/>
        <v>0.83582828428509637</v>
      </c>
      <c r="O56" s="10">
        <f t="shared" si="7"/>
        <v>1.0692717684640716</v>
      </c>
      <c r="P56" s="10"/>
    </row>
    <row r="57" spans="1:16" x14ac:dyDescent="0.25">
      <c r="A57" s="8">
        <v>38929</v>
      </c>
      <c r="B57" s="18">
        <v>1.94919188166713E-2</v>
      </c>
      <c r="C57" s="18">
        <v>2.6525394446206899E-2</v>
      </c>
      <c r="D57" s="18">
        <v>-6.94834444268011E-3</v>
      </c>
      <c r="E57" s="18">
        <v>-3.3143698836355401E-2</v>
      </c>
      <c r="F57" s="18">
        <v>6.4246533290137596E-3</v>
      </c>
      <c r="G57" s="26"/>
      <c r="H57" s="10">
        <f t="shared" si="2"/>
        <v>2.0100741117193139E-2</v>
      </c>
      <c r="I57" s="10">
        <f t="shared" si="8"/>
        <v>-1.337299777169387E-2</v>
      </c>
      <c r="J57" s="10">
        <f t="shared" si="3"/>
        <v>-3.9568352165369164E-2</v>
      </c>
      <c r="K57" s="10">
        <f t="shared" si="4"/>
        <v>-1.0946869606623298E-2</v>
      </c>
      <c r="L57" s="10"/>
      <c r="M57" s="10">
        <f t="shared" si="5"/>
        <v>1.0201007411171932</v>
      </c>
      <c r="N57" s="10">
        <f t="shared" si="6"/>
        <v>0.98662700222830613</v>
      </c>
      <c r="O57" s="10">
        <f t="shared" si="7"/>
        <v>0.96043164783463086</v>
      </c>
      <c r="P57" s="10"/>
    </row>
    <row r="58" spans="1:16" x14ac:dyDescent="0.25">
      <c r="A58" s="8">
        <v>38960</v>
      </c>
      <c r="B58" s="18">
        <v>1.2816748811989E-2</v>
      </c>
      <c r="C58" s="18">
        <v>-2.1485926588841402E-2</v>
      </c>
      <c r="D58" s="18">
        <v>-3.3619738140461798E-2</v>
      </c>
      <c r="E58" s="18">
        <v>-4.7598549602540202E-2</v>
      </c>
      <c r="F58" s="18">
        <v>7.4913093232480401E-3</v>
      </c>
      <c r="G58" s="26"/>
      <c r="H58" s="10">
        <f t="shared" si="2"/>
        <v>-2.8977235912089443E-2</v>
      </c>
      <c r="I58" s="10">
        <f t="shared" si="8"/>
        <v>-4.1111047463709839E-2</v>
      </c>
      <c r="J58" s="10">
        <f t="shared" si="3"/>
        <v>-5.5089858925788243E-2</v>
      </c>
      <c r="K58" s="10">
        <f t="shared" si="4"/>
        <v>-4.1726047433862504E-2</v>
      </c>
      <c r="L58" s="10"/>
      <c r="M58" s="10">
        <f t="shared" si="5"/>
        <v>0.97102276408791055</v>
      </c>
      <c r="N58" s="10">
        <f t="shared" si="6"/>
        <v>0.95888895253629014</v>
      </c>
      <c r="O58" s="10">
        <f t="shared" si="7"/>
        <v>0.94491014107421178</v>
      </c>
      <c r="P58" s="10"/>
    </row>
    <row r="59" spans="1:16" x14ac:dyDescent="0.25">
      <c r="A59" s="8">
        <v>38989</v>
      </c>
      <c r="B59" s="18">
        <v>-4.9445256785182898E-2</v>
      </c>
      <c r="C59" s="18">
        <v>-5.3061869020406202E-2</v>
      </c>
      <c r="D59" s="18">
        <v>-7.6681855055150596E-3</v>
      </c>
      <c r="E59" s="18">
        <v>-0.17257173152284</v>
      </c>
      <c r="F59" s="18">
        <v>6.9711569646080298E-3</v>
      </c>
      <c r="G59" s="26"/>
      <c r="H59" s="10">
        <f t="shared" si="2"/>
        <v>-6.0033025985014234E-2</v>
      </c>
      <c r="I59" s="10">
        <f t="shared" si="8"/>
        <v>-1.4639342470123089E-2</v>
      </c>
      <c r="J59" s="10">
        <f t="shared" si="3"/>
        <v>-0.17954288848744804</v>
      </c>
      <c r="K59" s="10">
        <f t="shared" si="4"/>
        <v>-8.4738418980861777E-2</v>
      </c>
      <c r="L59" s="10"/>
      <c r="M59" s="10">
        <f t="shared" si="5"/>
        <v>0.93996697401498575</v>
      </c>
      <c r="N59" s="10">
        <f t="shared" si="6"/>
        <v>0.98536065752987689</v>
      </c>
      <c r="O59" s="10">
        <f t="shared" si="7"/>
        <v>0.82045711151255196</v>
      </c>
      <c r="P59" s="10"/>
    </row>
    <row r="60" spans="1:16" x14ac:dyDescent="0.25">
      <c r="A60" s="8">
        <v>39021</v>
      </c>
      <c r="B60" s="18">
        <v>9.8785843294442399E-2</v>
      </c>
      <c r="C60" s="18">
        <v>0.16809072655260501</v>
      </c>
      <c r="D60" s="18">
        <v>0.21180508953663801</v>
      </c>
      <c r="E60" s="18">
        <v>0.12795906118195199</v>
      </c>
      <c r="F60" s="18">
        <v>7.6299273379649701E-3</v>
      </c>
      <c r="G60" s="26"/>
      <c r="H60" s="10">
        <f t="shared" si="2"/>
        <v>0.16046079921464004</v>
      </c>
      <c r="I60" s="10">
        <f t="shared" si="8"/>
        <v>0.20417516219867304</v>
      </c>
      <c r="J60" s="10">
        <f t="shared" si="3"/>
        <v>0.12032913384398702</v>
      </c>
      <c r="K60" s="10">
        <f t="shared" si="4"/>
        <v>0.16165503175243337</v>
      </c>
      <c r="L60" s="10"/>
      <c r="M60" s="10">
        <f t="shared" si="5"/>
        <v>1.1604607992146401</v>
      </c>
      <c r="N60" s="10">
        <f t="shared" si="6"/>
        <v>1.2041751621986729</v>
      </c>
      <c r="O60" s="10">
        <f t="shared" si="7"/>
        <v>1.1203291338439869</v>
      </c>
      <c r="P60" s="10"/>
    </row>
    <row r="61" spans="1:16" x14ac:dyDescent="0.25">
      <c r="A61" s="8">
        <v>39051</v>
      </c>
      <c r="B61" s="18">
        <v>6.0519483151013999E-2</v>
      </c>
      <c r="C61" s="18">
        <v>5.0800314181694603E-2</v>
      </c>
      <c r="D61" s="18">
        <v>8.8456310516688605E-2</v>
      </c>
      <c r="E61" s="18">
        <v>0.134988493626579</v>
      </c>
      <c r="F61" s="18">
        <v>7.7803051671101403E-3</v>
      </c>
      <c r="G61" s="26"/>
      <c r="H61" s="10">
        <f t="shared" si="2"/>
        <v>4.3020009014584464E-2</v>
      </c>
      <c r="I61" s="10">
        <f t="shared" si="8"/>
        <v>8.0676005349578458E-2</v>
      </c>
      <c r="J61" s="10">
        <f t="shared" si="3"/>
        <v>0.12720818845946885</v>
      </c>
      <c r="K61" s="10">
        <f t="shared" si="4"/>
        <v>8.3634734274543931E-2</v>
      </c>
      <c r="L61" s="10"/>
      <c r="M61" s="10">
        <f t="shared" si="5"/>
        <v>1.0430200090145845</v>
      </c>
      <c r="N61" s="10">
        <f t="shared" si="6"/>
        <v>1.0806760053495785</v>
      </c>
      <c r="O61" s="10">
        <f t="shared" si="7"/>
        <v>1.1272081884594689</v>
      </c>
      <c r="P61" s="10"/>
    </row>
    <row r="62" spans="1:16" x14ac:dyDescent="0.25">
      <c r="A62" s="8">
        <v>39080</v>
      </c>
      <c r="B62" s="18">
        <v>6.5933614198788001E-2</v>
      </c>
      <c r="C62" s="18">
        <v>9.8974182075484501E-2</v>
      </c>
      <c r="D62" s="18">
        <v>0.106360869659061</v>
      </c>
      <c r="E62" s="18">
        <v>-1.6866817810781799E-2</v>
      </c>
      <c r="F62" s="18">
        <v>7.6841371913438598E-3</v>
      </c>
      <c r="G62" s="26"/>
      <c r="H62" s="10">
        <f t="shared" si="2"/>
        <v>9.1290044884140636E-2</v>
      </c>
      <c r="I62" s="10">
        <f t="shared" si="8"/>
        <v>9.8676732467717132E-2</v>
      </c>
      <c r="J62" s="10">
        <f t="shared" si="3"/>
        <v>-2.455095500212566E-2</v>
      </c>
      <c r="K62" s="10">
        <f t="shared" si="4"/>
        <v>5.5138607449910705E-2</v>
      </c>
      <c r="L62" s="10"/>
      <c r="M62" s="10">
        <f t="shared" si="5"/>
        <v>1.0912900448841407</v>
      </c>
      <c r="N62" s="10">
        <f t="shared" si="6"/>
        <v>1.0986767324677171</v>
      </c>
      <c r="O62" s="10">
        <f t="shared" si="7"/>
        <v>0.97544904499787433</v>
      </c>
      <c r="P62" s="10"/>
    </row>
    <row r="63" spans="1:16" x14ac:dyDescent="0.25">
      <c r="A63" s="8">
        <v>39113</v>
      </c>
      <c r="B63" s="18">
        <v>-1.12936197186426E-2</v>
      </c>
      <c r="C63" s="18">
        <v>1.3169432357758601E-2</v>
      </c>
      <c r="D63" s="18">
        <v>7.99459316341746E-2</v>
      </c>
      <c r="E63" s="18">
        <v>2.31479571138981E-3</v>
      </c>
      <c r="F63" s="18">
        <v>8.5502906440919606E-3</v>
      </c>
      <c r="G63" s="26"/>
      <c r="H63" s="10">
        <f t="shared" si="2"/>
        <v>4.6191417136666399E-3</v>
      </c>
      <c r="I63" s="10">
        <f t="shared" si="8"/>
        <v>7.1395640990082637E-2</v>
      </c>
      <c r="J63" s="10">
        <f t="shared" si="3"/>
        <v>-6.235494932702151E-3</v>
      </c>
      <c r="K63" s="10">
        <f t="shared" si="4"/>
        <v>2.3259762590349044E-2</v>
      </c>
      <c r="L63" s="10"/>
      <c r="M63" s="10">
        <f t="shared" si="5"/>
        <v>1.0046191417136667</v>
      </c>
      <c r="N63" s="10">
        <f t="shared" si="6"/>
        <v>1.0713956409900827</v>
      </c>
      <c r="O63" s="10">
        <f t="shared" si="7"/>
        <v>0.99376450506729785</v>
      </c>
      <c r="P63" s="10"/>
    </row>
    <row r="64" spans="1:16" x14ac:dyDescent="0.25">
      <c r="A64" s="8">
        <v>39141</v>
      </c>
      <c r="B64" s="18">
        <v>1.1373453335329299E-2</v>
      </c>
      <c r="C64" s="18">
        <v>1.15118179954312E-2</v>
      </c>
      <c r="D64" s="18">
        <v>9.3034658958941405E-3</v>
      </c>
      <c r="E64" s="18">
        <v>-8.2249831937277196E-2</v>
      </c>
      <c r="F64" s="18">
        <v>7.3938835561455597E-3</v>
      </c>
      <c r="G64" s="26"/>
      <c r="H64" s="10">
        <f t="shared" si="2"/>
        <v>4.1179344392856402E-3</v>
      </c>
      <c r="I64" s="10">
        <f t="shared" si="8"/>
        <v>1.9095823397485808E-3</v>
      </c>
      <c r="J64" s="10">
        <f t="shared" si="3"/>
        <v>-8.964371549342276E-2</v>
      </c>
      <c r="K64" s="10">
        <f t="shared" si="4"/>
        <v>-2.787206623812951E-2</v>
      </c>
      <c r="L64" s="10"/>
      <c r="M64" s="10">
        <f t="shared" si="5"/>
        <v>1.0041179344392857</v>
      </c>
      <c r="N64" s="10">
        <f t="shared" si="6"/>
        <v>1.0019095823397486</v>
      </c>
      <c r="O64" s="10">
        <f t="shared" si="7"/>
        <v>0.91035628450657724</v>
      </c>
      <c r="P64" s="10"/>
    </row>
    <row r="65" spans="1:16" x14ac:dyDescent="0.25">
      <c r="A65" s="8">
        <v>39171</v>
      </c>
      <c r="B65" s="18">
        <v>5.7063201064667599E-2</v>
      </c>
      <c r="C65" s="18">
        <v>5.6017018963821601E-2</v>
      </c>
      <c r="D65" s="18">
        <v>8.5017706695304104E-2</v>
      </c>
      <c r="E65" s="18">
        <v>3.33118075322478E-2</v>
      </c>
      <c r="F65" s="18">
        <v>8.0546829083936108E-3</v>
      </c>
      <c r="G65" s="26"/>
      <c r="H65" s="10">
        <f t="shared" si="2"/>
        <v>4.796233605542799E-2</v>
      </c>
      <c r="I65" s="10">
        <f t="shared" si="8"/>
        <v>7.6963023786910501E-2</v>
      </c>
      <c r="J65" s="10">
        <f t="shared" si="3"/>
        <v>2.5257124623854189E-2</v>
      </c>
      <c r="K65" s="10">
        <f t="shared" si="4"/>
        <v>5.0060828155397558E-2</v>
      </c>
      <c r="L65" s="10"/>
      <c r="M65" s="10">
        <f t="shared" si="5"/>
        <v>1.047962336055428</v>
      </c>
      <c r="N65" s="10">
        <f t="shared" si="6"/>
        <v>1.0769630237869106</v>
      </c>
      <c r="O65" s="10">
        <f t="shared" si="7"/>
        <v>1.0252571246238542</v>
      </c>
      <c r="P65" s="10"/>
    </row>
    <row r="66" spans="1:16" x14ac:dyDescent="0.25">
      <c r="A66" s="8">
        <v>39202</v>
      </c>
      <c r="B66" s="18">
        <v>7.6230196240956602E-2</v>
      </c>
      <c r="C66" s="18">
        <v>9.6618964711877295E-2</v>
      </c>
      <c r="D66" s="18">
        <v>0.134079581472622</v>
      </c>
      <c r="E66" s="18">
        <v>9.0401508882251794E-3</v>
      </c>
      <c r="F66" s="18">
        <v>7.7401859013173004E-3</v>
      </c>
      <c r="G66" s="26"/>
      <c r="H66" s="10">
        <f t="shared" si="2"/>
        <v>8.887877881056E-2</v>
      </c>
      <c r="I66" s="10">
        <f t="shared" si="8"/>
        <v>0.12633939557130469</v>
      </c>
      <c r="J66" s="10">
        <f t="shared" si="3"/>
        <v>1.299964986907879E-3</v>
      </c>
      <c r="K66" s="10">
        <f t="shared" si="4"/>
        <v>7.2172713122924184E-2</v>
      </c>
      <c r="L66" s="10"/>
      <c r="M66" s="10">
        <f t="shared" si="5"/>
        <v>1.0888787788105601</v>
      </c>
      <c r="N66" s="10">
        <f t="shared" si="6"/>
        <v>1.1263393955713048</v>
      </c>
      <c r="O66" s="10">
        <f t="shared" si="7"/>
        <v>1.0012999649869079</v>
      </c>
      <c r="P66" s="10"/>
    </row>
    <row r="67" spans="1:16" x14ac:dyDescent="0.25">
      <c r="A67" s="8">
        <v>39233</v>
      </c>
      <c r="B67" s="18">
        <v>1.938554043998E-3</v>
      </c>
      <c r="C67" s="18">
        <v>-6.46085776641208E-2</v>
      </c>
      <c r="D67" s="18">
        <v>-8.3322077711582995E-2</v>
      </c>
      <c r="E67" s="18">
        <v>-8.7925010447740204E-2</v>
      </c>
      <c r="F67" s="18">
        <v>8.5329501655109202E-3</v>
      </c>
      <c r="G67" s="26"/>
      <c r="H67" s="10">
        <f t="shared" si="2"/>
        <v>-7.3141527829631722E-2</v>
      </c>
      <c r="I67" s="10">
        <f t="shared" si="8"/>
        <v>-9.1855027877093917E-2</v>
      </c>
      <c r="J67" s="10">
        <f t="shared" si="3"/>
        <v>-9.6457960613251126E-2</v>
      </c>
      <c r="K67" s="10">
        <f t="shared" si="4"/>
        <v>-8.7151505439992241E-2</v>
      </c>
      <c r="L67" s="10"/>
      <c r="M67" s="10">
        <f t="shared" si="5"/>
        <v>0.92685847217036832</v>
      </c>
      <c r="N67" s="10">
        <f t="shared" si="6"/>
        <v>0.90814497212290612</v>
      </c>
      <c r="O67" s="10">
        <f t="shared" si="7"/>
        <v>0.90354203938674882</v>
      </c>
      <c r="P67" s="10"/>
    </row>
    <row r="68" spans="1:16" x14ac:dyDescent="0.25">
      <c r="A68" s="8">
        <v>39262</v>
      </c>
      <c r="B68" s="18">
        <v>-1.8347272892327201E-4</v>
      </c>
      <c r="C68" s="18">
        <v>-5.7247511054276203E-2</v>
      </c>
      <c r="D68" s="18">
        <v>-2.82810789245211E-2</v>
      </c>
      <c r="E68" s="18">
        <v>-7.6827555870104494E-2</v>
      </c>
      <c r="F68" s="18">
        <v>8.11604178889524E-3</v>
      </c>
      <c r="G68" s="26"/>
      <c r="H68" s="10">
        <f t="shared" si="2"/>
        <v>-6.5363552843171441E-2</v>
      </c>
      <c r="I68" s="10">
        <f t="shared" si="8"/>
        <v>-3.6397120713416338E-2</v>
      </c>
      <c r="J68" s="10">
        <f t="shared" si="3"/>
        <v>-8.4943597658999739E-2</v>
      </c>
      <c r="K68" s="10">
        <f t="shared" si="4"/>
        <v>-6.2234757071862504E-2</v>
      </c>
      <c r="L68" s="10"/>
      <c r="M68" s="10">
        <f t="shared" si="5"/>
        <v>0.93463644715682859</v>
      </c>
      <c r="N68" s="10">
        <f t="shared" si="6"/>
        <v>0.96360287928658361</v>
      </c>
      <c r="O68" s="10">
        <f t="shared" si="7"/>
        <v>0.91505640234100027</v>
      </c>
      <c r="P68" s="10"/>
    </row>
    <row r="69" spans="1:16" x14ac:dyDescent="0.25">
      <c r="A69" s="8">
        <v>39294</v>
      </c>
      <c r="B69" s="18">
        <v>6.8397839009599597E-3</v>
      </c>
      <c r="C69" s="18">
        <v>3.5839449873643799E-2</v>
      </c>
      <c r="D69" s="18">
        <v>-8.7062918302551806E-2</v>
      </c>
      <c r="E69" s="18">
        <v>0.12468338286262901</v>
      </c>
      <c r="F69" s="18">
        <v>8.7066964678539308E-3</v>
      </c>
      <c r="G69" s="26"/>
      <c r="H69" s="10">
        <f t="shared" si="2"/>
        <v>2.7132753405789869E-2</v>
      </c>
      <c r="I69" s="10">
        <f t="shared" si="8"/>
        <v>-9.5769614770405742E-2</v>
      </c>
      <c r="J69" s="10">
        <f t="shared" si="3"/>
        <v>0.11597668639477507</v>
      </c>
      <c r="K69" s="10">
        <f t="shared" si="4"/>
        <v>1.5779941676719731E-2</v>
      </c>
      <c r="L69" s="10"/>
      <c r="M69" s="10">
        <f t="shared" si="5"/>
        <v>1.0271327534057899</v>
      </c>
      <c r="N69" s="10">
        <f t="shared" si="6"/>
        <v>0.90423038522959431</v>
      </c>
      <c r="O69" s="10">
        <f t="shared" si="7"/>
        <v>1.1159766863947751</v>
      </c>
      <c r="P69" s="10"/>
    </row>
    <row r="70" spans="1:16" x14ac:dyDescent="0.25">
      <c r="A70" s="8">
        <v>39325</v>
      </c>
      <c r="B70" s="18">
        <v>-4.8185225170123101E-3</v>
      </c>
      <c r="C70" s="18">
        <v>1.16740259916434E-2</v>
      </c>
      <c r="D70" s="18">
        <v>-5.9154814409755297E-3</v>
      </c>
      <c r="E70" s="18">
        <v>-8.06322934668353E-2</v>
      </c>
      <c r="F70" s="18">
        <v>9.2729977733052495E-3</v>
      </c>
      <c r="G70" s="26"/>
      <c r="H70" s="10">
        <f t="shared" si="2"/>
        <v>2.4010282183381509E-3</v>
      </c>
      <c r="I70" s="10">
        <f t="shared" si="8"/>
        <v>-1.5188479214280778E-2</v>
      </c>
      <c r="J70" s="10">
        <f t="shared" si="3"/>
        <v>-8.9905291240140545E-2</v>
      </c>
      <c r="K70" s="10">
        <f t="shared" si="4"/>
        <v>-3.4230914078694386E-2</v>
      </c>
      <c r="L70" s="10"/>
      <c r="M70" s="10">
        <f t="shared" si="5"/>
        <v>1.0024010282183382</v>
      </c>
      <c r="N70" s="10">
        <f t="shared" si="6"/>
        <v>0.98481152078571921</v>
      </c>
      <c r="O70" s="10">
        <f t="shared" si="7"/>
        <v>0.91009470875985943</v>
      </c>
      <c r="P70" s="10"/>
    </row>
    <row r="71" spans="1:16" x14ac:dyDescent="0.25">
      <c r="A71" s="8">
        <v>39353</v>
      </c>
      <c r="B71" s="18">
        <v>9.3067423464376006E-2</v>
      </c>
      <c r="C71" s="18">
        <v>8.8151857361353694E-3</v>
      </c>
      <c r="D71" s="18">
        <v>-1.8769712439368601E-2</v>
      </c>
      <c r="E71" s="18">
        <v>0.21628449714058301</v>
      </c>
      <c r="F71" s="18">
        <v>8.1766294253231495E-3</v>
      </c>
      <c r="G71" s="26"/>
      <c r="H71" s="10">
        <f t="shared" si="2"/>
        <v>6.385563108122199E-4</v>
      </c>
      <c r="I71" s="10">
        <f t="shared" si="8"/>
        <v>-2.6946341864691751E-2</v>
      </c>
      <c r="J71" s="10">
        <f t="shared" si="3"/>
        <v>0.20810786771525985</v>
      </c>
      <c r="K71" s="10">
        <f t="shared" si="4"/>
        <v>6.0600027387126776E-2</v>
      </c>
      <c r="L71" s="10"/>
      <c r="M71" s="10">
        <f t="shared" si="5"/>
        <v>1.0006385563108122</v>
      </c>
      <c r="N71" s="10">
        <f t="shared" si="6"/>
        <v>0.9730536581353082</v>
      </c>
      <c r="O71" s="10">
        <f t="shared" si="7"/>
        <v>1.2081078677152599</v>
      </c>
      <c r="P71" s="10"/>
    </row>
    <row r="72" spans="1:16" x14ac:dyDescent="0.25">
      <c r="A72" s="8">
        <v>39386</v>
      </c>
      <c r="B72" s="18">
        <v>0.10282628898966401</v>
      </c>
      <c r="C72" s="18">
        <v>0.24114065828808101</v>
      </c>
      <c r="D72" s="18">
        <v>9.5984323957572101E-2</v>
      </c>
      <c r="E72" s="18">
        <v>-1.9276287613822898E-2</v>
      </c>
      <c r="F72" s="18">
        <v>9.7240981623398694E-3</v>
      </c>
      <c r="G72" s="26"/>
      <c r="H72" s="10">
        <f t="shared" si="2"/>
        <v>0.23141656012574113</v>
      </c>
      <c r="I72" s="10">
        <f t="shared" si="8"/>
        <v>8.6260225795232237E-2</v>
      </c>
      <c r="J72" s="10">
        <f t="shared" si="3"/>
        <v>-2.900038577616277E-2</v>
      </c>
      <c r="K72" s="10">
        <f t="shared" si="4"/>
        <v>9.6225466714936869E-2</v>
      </c>
      <c r="L72" s="10"/>
      <c r="M72" s="10">
        <f t="shared" si="5"/>
        <v>1.2314165601257412</v>
      </c>
      <c r="N72" s="10">
        <f t="shared" si="6"/>
        <v>1.0862602257952323</v>
      </c>
      <c r="O72" s="10">
        <f t="shared" si="7"/>
        <v>0.97099961422383718</v>
      </c>
      <c r="P72" s="10"/>
    </row>
    <row r="73" spans="1:16" x14ac:dyDescent="0.25">
      <c r="A73" s="8">
        <v>39416</v>
      </c>
      <c r="B73" s="18">
        <v>-7.0273857002120396E-2</v>
      </c>
      <c r="C73" s="18">
        <v>-0.14033594040220401</v>
      </c>
      <c r="D73" s="18">
        <v>-0.21081867920424299</v>
      </c>
      <c r="E73" s="18">
        <v>6.7811996887301204E-2</v>
      </c>
      <c r="F73" s="18">
        <v>9.6223551782439395E-3</v>
      </c>
      <c r="G73" s="26"/>
      <c r="H73" s="10">
        <f t="shared" si="2"/>
        <v>-0.14995829558044796</v>
      </c>
      <c r="I73" s="10">
        <f t="shared" si="8"/>
        <v>-0.22044103438248694</v>
      </c>
      <c r="J73" s="10">
        <f t="shared" si="3"/>
        <v>5.8189641709057265E-2</v>
      </c>
      <c r="K73" s="10">
        <f t="shared" si="4"/>
        <v>-0.10406989608462587</v>
      </c>
      <c r="L73" s="10"/>
      <c r="M73" s="10">
        <f t="shared" si="5"/>
        <v>0.85004170441955207</v>
      </c>
      <c r="N73" s="10">
        <f t="shared" si="6"/>
        <v>0.77955896561751303</v>
      </c>
      <c r="O73" s="10">
        <f t="shared" si="7"/>
        <v>1.0581896417090573</v>
      </c>
      <c r="P73" s="10"/>
    </row>
    <row r="74" spans="1:16" x14ac:dyDescent="0.25">
      <c r="A74" s="8">
        <v>39447</v>
      </c>
      <c r="B74" s="18">
        <v>-5.1439443216509097E-2</v>
      </c>
      <c r="C74" s="18">
        <v>-5.47058397587575E-2</v>
      </c>
      <c r="D74" s="18">
        <v>2.4420826909855298E-2</v>
      </c>
      <c r="E74" s="18">
        <v>-0.140274176680346</v>
      </c>
      <c r="F74" s="18">
        <v>9.4531735428417998E-3</v>
      </c>
      <c r="G74" s="26"/>
      <c r="H74" s="10">
        <f t="shared" ref="H74:H137" si="10">C74-$F74</f>
        <v>-6.4159013301599302E-2</v>
      </c>
      <c r="I74" s="10">
        <f t="shared" ref="I74:I137" si="11">D74-$F74</f>
        <v>1.4967653367013499E-2</v>
      </c>
      <c r="J74" s="10">
        <f t="shared" ref="J74:J137" si="12">E74-$F74</f>
        <v>-0.14972735022318781</v>
      </c>
      <c r="K74" s="10">
        <f t="shared" ref="K74:K137" si="13">SUM(H74:J74)*(1/3)</f>
        <v>-6.6306236719257866E-2</v>
      </c>
      <c r="L74" s="10"/>
      <c r="M74" s="10">
        <f t="shared" ref="M74:M137" si="14">H74+1</f>
        <v>0.93584098669840066</v>
      </c>
      <c r="N74" s="10">
        <f t="shared" ref="N74:N137" si="15">I74+1</f>
        <v>1.0149676533670136</v>
      </c>
      <c r="O74" s="10">
        <f t="shared" ref="O74:O137" si="16">J74+1</f>
        <v>0.85027264977681216</v>
      </c>
      <c r="P74" s="10"/>
    </row>
    <row r="75" spans="1:16" x14ac:dyDescent="0.25">
      <c r="A75" s="8">
        <v>39478</v>
      </c>
      <c r="B75" s="18">
        <v>-0.13379171076938601</v>
      </c>
      <c r="C75" s="18">
        <v>-0.178415182735704</v>
      </c>
      <c r="D75" s="18">
        <v>-0.32607795832446301</v>
      </c>
      <c r="E75" s="18">
        <v>-2.3123987540263902E-2</v>
      </c>
      <c r="F75" s="18">
        <v>1.0470032447712401E-2</v>
      </c>
      <c r="G75" s="26"/>
      <c r="H75" s="10">
        <f t="shared" si="10"/>
        <v>-0.18888521518341642</v>
      </c>
      <c r="I75" s="10">
        <f t="shared" si="11"/>
        <v>-0.3365479907721754</v>
      </c>
      <c r="J75" s="10">
        <f t="shared" si="12"/>
        <v>-3.3594019987976301E-2</v>
      </c>
      <c r="K75" s="10">
        <f t="shared" si="13"/>
        <v>-0.18634240864785603</v>
      </c>
      <c r="L75" s="10"/>
      <c r="M75" s="10">
        <f t="shared" si="14"/>
        <v>0.81111478481658361</v>
      </c>
      <c r="N75" s="10">
        <f t="shared" si="15"/>
        <v>0.66345200922782466</v>
      </c>
      <c r="O75" s="10">
        <f t="shared" si="16"/>
        <v>0.96640598001202371</v>
      </c>
      <c r="P75" s="10"/>
    </row>
    <row r="76" spans="1:16" x14ac:dyDescent="0.25">
      <c r="A76" s="8">
        <v>39507</v>
      </c>
      <c r="B76" s="18">
        <v>8.3947172191453007E-2</v>
      </c>
      <c r="C76" s="18">
        <v>0.109151334240622</v>
      </c>
      <c r="D76" s="18">
        <v>1.8877609216379598E-2</v>
      </c>
      <c r="E76" s="18">
        <v>-0.12211394862334</v>
      </c>
      <c r="F76" s="18">
        <v>9.4418727974143694E-3</v>
      </c>
      <c r="G76" s="26"/>
      <c r="H76" s="10">
        <f t="shared" si="10"/>
        <v>9.9709461443207623E-2</v>
      </c>
      <c r="I76" s="10">
        <f t="shared" si="11"/>
        <v>9.435736418965229E-3</v>
      </c>
      <c r="J76" s="10">
        <f t="shared" si="12"/>
        <v>-0.13155582142075437</v>
      </c>
      <c r="K76" s="10">
        <f t="shared" si="13"/>
        <v>-7.4702078528605057E-3</v>
      </c>
      <c r="L76" s="10"/>
      <c r="M76" s="10">
        <f t="shared" si="14"/>
        <v>1.0997094614432077</v>
      </c>
      <c r="N76" s="10">
        <f t="shared" si="15"/>
        <v>1.0094357364189652</v>
      </c>
      <c r="O76" s="10">
        <f t="shared" si="16"/>
        <v>0.86844417857924561</v>
      </c>
      <c r="P76" s="10"/>
    </row>
    <row r="77" spans="1:16" x14ac:dyDescent="0.25">
      <c r="A77" s="8">
        <v>39538</v>
      </c>
      <c r="B77" s="18">
        <v>-7.4910244719110605E-2</v>
      </c>
      <c r="C77" s="18">
        <v>-0.14567224670957299</v>
      </c>
      <c r="D77" s="18">
        <v>-4.6847079592671502E-2</v>
      </c>
      <c r="E77" s="18">
        <v>-8.4572237943971895E-2</v>
      </c>
      <c r="F77" s="18">
        <v>9.5750275432715509E-3</v>
      </c>
      <c r="G77" s="26"/>
      <c r="H77" s="10">
        <f t="shared" si="10"/>
        <v>-0.15524727425284454</v>
      </c>
      <c r="I77" s="10">
        <f t="shared" si="11"/>
        <v>-5.6422107135943055E-2</v>
      </c>
      <c r="J77" s="10">
        <f t="shared" si="12"/>
        <v>-9.4147265487243448E-2</v>
      </c>
      <c r="K77" s="10">
        <f t="shared" si="13"/>
        <v>-0.10193888229201034</v>
      </c>
      <c r="L77" s="10"/>
      <c r="M77" s="10">
        <f t="shared" si="14"/>
        <v>0.84475272574715543</v>
      </c>
      <c r="N77" s="10">
        <f t="shared" si="15"/>
        <v>0.94357789286405691</v>
      </c>
      <c r="O77" s="10">
        <f t="shared" si="16"/>
        <v>0.9058527345127565</v>
      </c>
      <c r="P77" s="10"/>
    </row>
    <row r="78" spans="1:16" x14ac:dyDescent="0.25">
      <c r="A78" s="8">
        <v>39568</v>
      </c>
      <c r="B78" s="18">
        <v>0.119792216703749</v>
      </c>
      <c r="C78" s="18">
        <v>0.120577535592106</v>
      </c>
      <c r="D78" s="18">
        <v>6.0528990581167001E-2</v>
      </c>
      <c r="E78" s="18">
        <v>-3.8185507630561499E-4</v>
      </c>
      <c r="F78" s="18">
        <v>1.02576042350883E-2</v>
      </c>
      <c r="G78" s="26"/>
      <c r="H78" s="10">
        <f t="shared" si="10"/>
        <v>0.1103199313570177</v>
      </c>
      <c r="I78" s="10">
        <f t="shared" si="11"/>
        <v>5.0271386346078702E-2</v>
      </c>
      <c r="J78" s="10">
        <f t="shared" si="12"/>
        <v>-1.0639459311393915E-2</v>
      </c>
      <c r="K78" s="10">
        <f t="shared" si="13"/>
        <v>4.9983952797234166E-2</v>
      </c>
      <c r="L78" s="10"/>
      <c r="M78" s="10">
        <f t="shared" si="14"/>
        <v>1.1103199313570178</v>
      </c>
      <c r="N78" s="10">
        <f t="shared" si="15"/>
        <v>1.0502713863460786</v>
      </c>
      <c r="O78" s="10">
        <f t="shared" si="16"/>
        <v>0.98936054068860613</v>
      </c>
      <c r="P78" s="10"/>
    </row>
    <row r="79" spans="1:16" x14ac:dyDescent="0.25">
      <c r="A79" s="8">
        <v>39598</v>
      </c>
      <c r="B79" s="18">
        <v>3.2547151908561098E-2</v>
      </c>
      <c r="C79" s="18">
        <v>-8.0846371217864796E-2</v>
      </c>
      <c r="D79" s="18">
        <v>-5.8675946908384603E-2</v>
      </c>
      <c r="E79" s="18">
        <v>0.12728478959730599</v>
      </c>
      <c r="F79" s="18">
        <v>1.0638767184401401E-2</v>
      </c>
      <c r="G79" s="26"/>
      <c r="H79" s="10">
        <f t="shared" si="10"/>
        <v>-9.14851384022662E-2</v>
      </c>
      <c r="I79" s="10">
        <f t="shared" si="11"/>
        <v>-6.9314714092786001E-2</v>
      </c>
      <c r="J79" s="10">
        <f t="shared" si="12"/>
        <v>0.11664602241290459</v>
      </c>
      <c r="K79" s="10">
        <f t="shared" si="13"/>
        <v>-1.4717943360715866E-2</v>
      </c>
      <c r="L79" s="10"/>
      <c r="M79" s="10">
        <f t="shared" si="14"/>
        <v>0.90851486159773376</v>
      </c>
      <c r="N79" s="10">
        <f t="shared" si="15"/>
        <v>0.930685285907214</v>
      </c>
      <c r="O79" s="10">
        <f t="shared" si="16"/>
        <v>1.1166460224129047</v>
      </c>
      <c r="P79" s="10"/>
    </row>
    <row r="80" spans="1:16" x14ac:dyDescent="0.25">
      <c r="A80" s="8">
        <v>39629</v>
      </c>
      <c r="B80" s="18">
        <v>-7.0560139723048795E-2</v>
      </c>
      <c r="C80" s="18">
        <v>-0.107708252869973</v>
      </c>
      <c r="D80" s="18">
        <v>-0.12278439198331099</v>
      </c>
      <c r="E80" s="18">
        <v>-2.5879606976923802E-2</v>
      </c>
      <c r="F80" s="18">
        <v>1.0483177260699601E-2</v>
      </c>
      <c r="G80" s="26"/>
      <c r="H80" s="10">
        <f t="shared" si="10"/>
        <v>-0.1181914301306726</v>
      </c>
      <c r="I80" s="10">
        <f t="shared" si="11"/>
        <v>-0.13326756924401059</v>
      </c>
      <c r="J80" s="10">
        <f t="shared" si="12"/>
        <v>-3.6362784237623402E-2</v>
      </c>
      <c r="K80" s="10">
        <f t="shared" si="13"/>
        <v>-9.5940594537435531E-2</v>
      </c>
      <c r="L80" s="10"/>
      <c r="M80" s="10">
        <f t="shared" si="14"/>
        <v>0.88180856986932743</v>
      </c>
      <c r="N80" s="10">
        <f t="shared" si="15"/>
        <v>0.86673243075598938</v>
      </c>
      <c r="O80" s="10">
        <f t="shared" si="16"/>
        <v>0.9636372157623766</v>
      </c>
      <c r="P80" s="10"/>
    </row>
    <row r="81" spans="1:16" x14ac:dyDescent="0.25">
      <c r="A81" s="8">
        <v>39660</v>
      </c>
      <c r="B81" s="18">
        <v>-2.80687819020628E-2</v>
      </c>
      <c r="C81" s="18">
        <v>0.26848484639178699</v>
      </c>
      <c r="D81" s="18">
        <v>0.22967682030383499</v>
      </c>
      <c r="E81" s="18">
        <v>-4.45603375374925E-2</v>
      </c>
      <c r="F81" s="18">
        <v>1.1421447930267401E-2</v>
      </c>
      <c r="G81" s="26"/>
      <c r="H81" s="10">
        <f t="shared" si="10"/>
        <v>0.2570633984615196</v>
      </c>
      <c r="I81" s="10">
        <f t="shared" si="11"/>
        <v>0.2182553723735676</v>
      </c>
      <c r="J81" s="10">
        <f t="shared" si="12"/>
        <v>-5.5981785467759899E-2</v>
      </c>
      <c r="K81" s="10">
        <f t="shared" si="13"/>
        <v>0.13977899512244243</v>
      </c>
      <c r="L81" s="10"/>
      <c r="M81" s="10">
        <f t="shared" si="14"/>
        <v>1.2570633984615196</v>
      </c>
      <c r="N81" s="10">
        <f t="shared" si="15"/>
        <v>1.2182553723735676</v>
      </c>
      <c r="O81" s="10">
        <f t="shared" si="16"/>
        <v>0.94401821453224011</v>
      </c>
      <c r="P81" s="10"/>
    </row>
    <row r="82" spans="1:16" x14ac:dyDescent="0.25">
      <c r="A82" s="8">
        <v>39689</v>
      </c>
      <c r="B82" s="18">
        <v>-4.3366312070642003E-2</v>
      </c>
      <c r="C82" s="18">
        <v>-5.5786571509470903E-2</v>
      </c>
      <c r="D82" s="18">
        <v>1.7610611673008099E-2</v>
      </c>
      <c r="E82" s="18">
        <v>-0.17377956123740701</v>
      </c>
      <c r="F82" s="18">
        <v>1.02385882430169E-2</v>
      </c>
      <c r="G82" s="26"/>
      <c r="H82" s="10">
        <f t="shared" si="10"/>
        <v>-6.6025159752487808E-2</v>
      </c>
      <c r="I82" s="10">
        <f t="shared" si="11"/>
        <v>7.372023429991199E-3</v>
      </c>
      <c r="J82" s="10">
        <f t="shared" si="12"/>
        <v>-0.18401814948042391</v>
      </c>
      <c r="K82" s="10">
        <f t="shared" si="13"/>
        <v>-8.0890428600973507E-2</v>
      </c>
      <c r="L82" s="10"/>
      <c r="M82" s="10">
        <f t="shared" si="14"/>
        <v>0.93397484024751221</v>
      </c>
      <c r="N82" s="10">
        <f t="shared" si="15"/>
        <v>1.0073720234299912</v>
      </c>
      <c r="O82" s="10">
        <f t="shared" si="16"/>
        <v>0.81598185051957606</v>
      </c>
      <c r="P82" s="10"/>
    </row>
    <row r="83" spans="1:16" x14ac:dyDescent="0.25">
      <c r="A83" s="8">
        <v>39721</v>
      </c>
      <c r="B83" s="18">
        <v>-0.19813852652038999</v>
      </c>
      <c r="C83" s="18">
        <v>-1.8461686330105299E-2</v>
      </c>
      <c r="D83" s="18">
        <v>-0.10594986334236101</v>
      </c>
      <c r="E83" s="18">
        <v>-0.14891659890044401</v>
      </c>
      <c r="F83" s="18">
        <v>1.07021668901328E-2</v>
      </c>
      <c r="G83" s="26"/>
      <c r="H83" s="10">
        <f t="shared" si="10"/>
        <v>-2.9163853220238099E-2</v>
      </c>
      <c r="I83" s="10">
        <f t="shared" si="11"/>
        <v>-0.11665203023249381</v>
      </c>
      <c r="J83" s="10">
        <f t="shared" si="12"/>
        <v>-0.15961876579057682</v>
      </c>
      <c r="K83" s="10">
        <f t="shared" si="13"/>
        <v>-0.10181154974776958</v>
      </c>
      <c r="L83" s="10"/>
      <c r="M83" s="10">
        <f t="shared" si="14"/>
        <v>0.97083614677976193</v>
      </c>
      <c r="N83" s="10">
        <f t="shared" si="15"/>
        <v>0.88334796976750618</v>
      </c>
      <c r="O83" s="10">
        <f t="shared" si="16"/>
        <v>0.84038123420942323</v>
      </c>
      <c r="P83" s="10"/>
    </row>
    <row r="84" spans="1:16" x14ac:dyDescent="0.25">
      <c r="A84" s="8">
        <v>39752</v>
      </c>
      <c r="B84" s="18">
        <v>-0.24532135438885899</v>
      </c>
      <c r="C84" s="18">
        <v>-0.29680126750729702</v>
      </c>
      <c r="D84" s="18">
        <v>-0.175044726018554</v>
      </c>
      <c r="E84" s="18">
        <v>-0.161456855994287</v>
      </c>
      <c r="F84" s="18">
        <v>1.13380299404923E-2</v>
      </c>
      <c r="G84" s="26"/>
      <c r="H84" s="10">
        <f t="shared" si="10"/>
        <v>-0.30813929744778934</v>
      </c>
      <c r="I84" s="10">
        <f t="shared" si="11"/>
        <v>-0.1863827559590463</v>
      </c>
      <c r="J84" s="10">
        <f t="shared" si="12"/>
        <v>-0.17279488593477929</v>
      </c>
      <c r="K84" s="10">
        <f t="shared" si="13"/>
        <v>-0.22243897978053831</v>
      </c>
      <c r="L84" s="10"/>
      <c r="M84" s="10">
        <f t="shared" si="14"/>
        <v>0.69186070255221066</v>
      </c>
      <c r="N84" s="10">
        <f t="shared" si="15"/>
        <v>0.8136172440409537</v>
      </c>
      <c r="O84" s="10">
        <f t="shared" si="16"/>
        <v>0.82720511406522068</v>
      </c>
      <c r="P84" s="10"/>
    </row>
    <row r="85" spans="1:16" x14ac:dyDescent="0.25">
      <c r="A85" s="8">
        <v>39780</v>
      </c>
      <c r="B85" s="18">
        <v>-2.04870755022406E-2</v>
      </c>
      <c r="C85" s="18">
        <v>8.7569112897105394E-2</v>
      </c>
      <c r="D85" s="18">
        <v>4.8548735977821597E-2</v>
      </c>
      <c r="E85" s="18">
        <v>0.123791926713318</v>
      </c>
      <c r="F85" s="18">
        <v>9.8526976055166495E-3</v>
      </c>
      <c r="G85" s="26"/>
      <c r="H85" s="10">
        <f t="shared" si="10"/>
        <v>7.771641529158875E-2</v>
      </c>
      <c r="I85" s="10">
        <f t="shared" si="11"/>
        <v>3.8696038372304946E-2</v>
      </c>
      <c r="J85" s="10">
        <f t="shared" si="12"/>
        <v>0.11393922910780135</v>
      </c>
      <c r="K85" s="10">
        <f t="shared" si="13"/>
        <v>7.6783894257231672E-2</v>
      </c>
      <c r="L85" s="10"/>
      <c r="M85" s="10">
        <f t="shared" si="14"/>
        <v>1.0777164152915888</v>
      </c>
      <c r="N85" s="10">
        <f t="shared" si="15"/>
        <v>1.038696038372305</v>
      </c>
      <c r="O85" s="10">
        <f t="shared" si="16"/>
        <v>1.1139392291078014</v>
      </c>
      <c r="P85" s="10"/>
    </row>
    <row r="86" spans="1:16" x14ac:dyDescent="0.25">
      <c r="A86" s="8">
        <v>39813</v>
      </c>
      <c r="B86" s="18">
        <v>8.7726859375998695E-2</v>
      </c>
      <c r="C86" s="18">
        <v>2.7150966673004699E-2</v>
      </c>
      <c r="D86" s="18">
        <v>0.200624736805633</v>
      </c>
      <c r="E86" s="18">
        <v>0.23290618874737201</v>
      </c>
      <c r="F86" s="18">
        <v>1.07017132889442E-2</v>
      </c>
      <c r="G86" s="26"/>
      <c r="H86" s="10">
        <f t="shared" si="10"/>
        <v>1.6449253384060499E-2</v>
      </c>
      <c r="I86" s="10">
        <f t="shared" si="11"/>
        <v>0.1899230235166888</v>
      </c>
      <c r="J86" s="10">
        <f t="shared" si="12"/>
        <v>0.22220447545842781</v>
      </c>
      <c r="K86" s="10">
        <f t="shared" si="13"/>
        <v>0.14285891745305904</v>
      </c>
      <c r="L86" s="10"/>
      <c r="M86" s="10">
        <f t="shared" si="14"/>
        <v>1.0164492533840606</v>
      </c>
      <c r="N86" s="10">
        <f t="shared" si="15"/>
        <v>1.1899230235166889</v>
      </c>
      <c r="O86" s="10">
        <f t="shared" si="16"/>
        <v>1.2222044754584278</v>
      </c>
      <c r="P86" s="10"/>
    </row>
    <row r="87" spans="1:16" x14ac:dyDescent="0.25">
      <c r="A87" s="8">
        <v>39843</v>
      </c>
      <c r="B87" s="18">
        <v>-0.116556881858218</v>
      </c>
      <c r="C87" s="18">
        <v>-0.211853900825034</v>
      </c>
      <c r="D87" s="18">
        <v>-2.3628549610186601E-2</v>
      </c>
      <c r="E87" s="18">
        <v>4.8053609913793101E-2</v>
      </c>
      <c r="F87" s="18">
        <v>1.00057929995374E-2</v>
      </c>
      <c r="G87" s="26"/>
      <c r="H87" s="10">
        <f t="shared" si="10"/>
        <v>-0.22185969382457141</v>
      </c>
      <c r="I87" s="10">
        <f t="shared" si="11"/>
        <v>-3.3634342609724005E-2</v>
      </c>
      <c r="J87" s="10">
        <f t="shared" si="12"/>
        <v>3.8047816914255697E-2</v>
      </c>
      <c r="K87" s="10">
        <f t="shared" si="13"/>
        <v>-7.2482073173346567E-2</v>
      </c>
      <c r="L87" s="10"/>
      <c r="M87" s="10">
        <f t="shared" si="14"/>
        <v>0.77814030617542862</v>
      </c>
      <c r="N87" s="10">
        <f t="shared" si="15"/>
        <v>0.96636565739027602</v>
      </c>
      <c r="O87" s="10">
        <f t="shared" si="16"/>
        <v>1.0380478169142557</v>
      </c>
      <c r="P87" s="10"/>
    </row>
    <row r="88" spans="1:16" x14ac:dyDescent="0.25">
      <c r="A88" s="8">
        <v>39871</v>
      </c>
      <c r="B88" s="18">
        <v>-8.8675515391132498E-2</v>
      </c>
      <c r="C88" s="18">
        <v>-7.2984503940245804E-2</v>
      </c>
      <c r="D88" s="18">
        <v>-0.105368462217048</v>
      </c>
      <c r="E88" s="18">
        <v>5.0899857018924903E-2</v>
      </c>
      <c r="F88" s="18">
        <v>8.1433313614842594E-3</v>
      </c>
      <c r="G88" s="26"/>
      <c r="H88" s="10">
        <f t="shared" si="10"/>
        <v>-8.1127835301730067E-2</v>
      </c>
      <c r="I88" s="10">
        <f t="shared" si="11"/>
        <v>-0.11351179357853226</v>
      </c>
      <c r="J88" s="10">
        <f t="shared" si="12"/>
        <v>4.2756525657440647E-2</v>
      </c>
      <c r="K88" s="10">
        <f t="shared" si="13"/>
        <v>-5.062770107427389E-2</v>
      </c>
      <c r="L88" s="10"/>
      <c r="M88" s="10">
        <f t="shared" si="14"/>
        <v>0.91887216469826993</v>
      </c>
      <c r="N88" s="10">
        <f t="shared" si="15"/>
        <v>0.88648820642146775</v>
      </c>
      <c r="O88" s="10">
        <f t="shared" si="16"/>
        <v>1.0427565256574407</v>
      </c>
      <c r="P88" s="10"/>
    </row>
    <row r="89" spans="1:16" x14ac:dyDescent="0.25">
      <c r="A89" s="8">
        <v>39903</v>
      </c>
      <c r="B89" s="18">
        <v>0.17691225080053699</v>
      </c>
      <c r="C89" s="18">
        <v>0.32920471752436598</v>
      </c>
      <c r="D89" s="18">
        <v>4.7386933140864701E-2</v>
      </c>
      <c r="E89" s="18">
        <v>0.23135179705511599</v>
      </c>
      <c r="F89" s="18">
        <v>8.2892551207307506E-3</v>
      </c>
      <c r="G89" s="26"/>
      <c r="H89" s="10">
        <f t="shared" si="10"/>
        <v>0.32091546240363522</v>
      </c>
      <c r="I89" s="10">
        <f t="shared" si="11"/>
        <v>3.9097678020133947E-2</v>
      </c>
      <c r="J89" s="10">
        <f t="shared" si="12"/>
        <v>0.22306254193438524</v>
      </c>
      <c r="K89" s="10">
        <f t="shared" si="13"/>
        <v>0.19435856078605146</v>
      </c>
      <c r="L89" s="10"/>
      <c r="M89" s="10">
        <f t="shared" si="14"/>
        <v>1.3209154624036352</v>
      </c>
      <c r="N89" s="10">
        <f t="shared" si="15"/>
        <v>1.039097678020134</v>
      </c>
      <c r="O89" s="10">
        <f t="shared" si="16"/>
        <v>1.2230625419343852</v>
      </c>
      <c r="P89" s="10"/>
    </row>
    <row r="90" spans="1:16" x14ac:dyDescent="0.25">
      <c r="A90" s="8">
        <v>39933</v>
      </c>
      <c r="B90" s="18">
        <v>0.139856035329954</v>
      </c>
      <c r="C90" s="18">
        <v>0.16448017395244399</v>
      </c>
      <c r="D90" s="18">
        <v>0.18119525392473201</v>
      </c>
      <c r="E90" s="18">
        <v>-0.14847856694200701</v>
      </c>
      <c r="F90" s="18">
        <v>7.6623216128031101E-3</v>
      </c>
      <c r="G90" s="26"/>
      <c r="H90" s="10">
        <f t="shared" si="10"/>
        <v>0.15681785233964088</v>
      </c>
      <c r="I90" s="10">
        <f t="shared" si="11"/>
        <v>0.1735329323119289</v>
      </c>
      <c r="J90" s="10">
        <f t="shared" si="12"/>
        <v>-0.15614088855481012</v>
      </c>
      <c r="K90" s="10">
        <f t="shared" si="13"/>
        <v>5.8069965365586541E-2</v>
      </c>
      <c r="L90" s="10"/>
      <c r="M90" s="10">
        <f t="shared" si="14"/>
        <v>1.1568178523396409</v>
      </c>
      <c r="N90" s="10">
        <f t="shared" si="15"/>
        <v>1.1735329323119288</v>
      </c>
      <c r="O90" s="10">
        <f t="shared" si="16"/>
        <v>0.84385911144518988</v>
      </c>
      <c r="P90" s="10"/>
    </row>
    <row r="91" spans="1:16" x14ac:dyDescent="0.25">
      <c r="A91" s="8">
        <v>39962</v>
      </c>
      <c r="B91" s="18">
        <v>0.17200490128936399</v>
      </c>
      <c r="C91" s="18">
        <v>6.2257772232044699E-2</v>
      </c>
      <c r="D91" s="18">
        <v>0.106518818584816</v>
      </c>
      <c r="E91" s="18">
        <v>0.40390112573741499</v>
      </c>
      <c r="F91" s="18">
        <v>6.6008181451686597E-3</v>
      </c>
      <c r="G91" s="26"/>
      <c r="H91" s="10">
        <f t="shared" si="10"/>
        <v>5.5656954086876043E-2</v>
      </c>
      <c r="I91" s="10">
        <f t="shared" si="11"/>
        <v>9.9918000439647339E-2</v>
      </c>
      <c r="J91" s="10">
        <f t="shared" si="12"/>
        <v>0.39730030759224633</v>
      </c>
      <c r="K91" s="10">
        <f t="shared" si="13"/>
        <v>0.18429175403958989</v>
      </c>
      <c r="L91" s="10"/>
      <c r="M91" s="10">
        <f t="shared" si="14"/>
        <v>1.0556569540868761</v>
      </c>
      <c r="N91" s="10">
        <f t="shared" si="15"/>
        <v>1.0999180004396474</v>
      </c>
      <c r="O91" s="10">
        <f t="shared" si="16"/>
        <v>1.3973003075922463</v>
      </c>
      <c r="P91" s="10"/>
    </row>
    <row r="92" spans="1:16" x14ac:dyDescent="0.25">
      <c r="A92" s="8">
        <v>39994</v>
      </c>
      <c r="B92" s="18">
        <v>-5.7328365506692503E-4</v>
      </c>
      <c r="C92" s="18">
        <v>0.108399066291924</v>
      </c>
      <c r="D92" s="18">
        <v>6.8035495488805595E-2</v>
      </c>
      <c r="E92" s="18">
        <v>-0.15672869578847901</v>
      </c>
      <c r="F92" s="18">
        <v>6.50008009699165E-3</v>
      </c>
      <c r="G92" s="26"/>
      <c r="H92" s="10">
        <f t="shared" si="10"/>
        <v>0.10189898619493234</v>
      </c>
      <c r="I92" s="10">
        <f t="shared" si="11"/>
        <v>6.1535415391813945E-2</v>
      </c>
      <c r="J92" s="10">
        <f t="shared" si="12"/>
        <v>-0.16322877588547066</v>
      </c>
      <c r="K92" s="10">
        <f t="shared" si="13"/>
        <v>6.854190042521191E-5</v>
      </c>
      <c r="L92" s="10"/>
      <c r="M92" s="10">
        <f t="shared" si="14"/>
        <v>1.1018989861949324</v>
      </c>
      <c r="N92" s="10">
        <f t="shared" si="15"/>
        <v>1.061535415391814</v>
      </c>
      <c r="O92" s="10">
        <f t="shared" si="16"/>
        <v>0.83677122411452931</v>
      </c>
      <c r="P92" s="10"/>
    </row>
    <row r="93" spans="1:16" x14ac:dyDescent="0.25">
      <c r="A93" s="8">
        <v>40025</v>
      </c>
      <c r="B93" s="18">
        <v>9.5654861626651003E-2</v>
      </c>
      <c r="C93" s="18">
        <v>4.76488722994119E-2</v>
      </c>
      <c r="D93" s="18">
        <v>0.19647910336723901</v>
      </c>
      <c r="E93" s="18">
        <v>4.0782946362940303E-2</v>
      </c>
      <c r="F93" s="18">
        <v>7.05851910639299E-3</v>
      </c>
      <c r="G93" s="26"/>
      <c r="H93" s="10">
        <f t="shared" si="10"/>
        <v>4.0590353193018909E-2</v>
      </c>
      <c r="I93" s="10">
        <f t="shared" si="11"/>
        <v>0.18942058426084601</v>
      </c>
      <c r="J93" s="10">
        <f t="shared" si="12"/>
        <v>3.3724427256547312E-2</v>
      </c>
      <c r="K93" s="10">
        <f t="shared" si="13"/>
        <v>8.7911788236804081E-2</v>
      </c>
      <c r="L93" s="10"/>
      <c r="M93" s="10">
        <f t="shared" si="14"/>
        <v>1.040590353193019</v>
      </c>
      <c r="N93" s="10">
        <f t="shared" si="15"/>
        <v>1.1894205842608461</v>
      </c>
      <c r="O93" s="10">
        <f t="shared" si="16"/>
        <v>1.0337244272565473</v>
      </c>
      <c r="P93" s="10"/>
    </row>
    <row r="94" spans="1:16" x14ac:dyDescent="0.25">
      <c r="A94" s="8">
        <v>40056</v>
      </c>
      <c r="B94" s="18">
        <v>3.1867207565195302E-2</v>
      </c>
      <c r="C94" s="18">
        <v>7.6109229046605206E-2</v>
      </c>
      <c r="D94" s="18">
        <v>1.14303313459549E-2</v>
      </c>
      <c r="E94" s="18">
        <v>8.8492286529899804E-3</v>
      </c>
      <c r="F94" s="18">
        <v>6.1995473410190096E-3</v>
      </c>
      <c r="G94" s="26"/>
      <c r="H94" s="10">
        <f t="shared" si="10"/>
        <v>6.9909681705586202E-2</v>
      </c>
      <c r="I94" s="10">
        <f t="shared" si="11"/>
        <v>5.2307840049358907E-3</v>
      </c>
      <c r="J94" s="10">
        <f t="shared" si="12"/>
        <v>2.6496813119709708E-3</v>
      </c>
      <c r="K94" s="10">
        <f t="shared" si="13"/>
        <v>2.5930049007497687E-2</v>
      </c>
      <c r="L94" s="10"/>
      <c r="M94" s="10">
        <f t="shared" si="14"/>
        <v>1.0699096817055862</v>
      </c>
      <c r="N94" s="10">
        <f t="shared" si="15"/>
        <v>1.0052307840049359</v>
      </c>
      <c r="O94" s="10">
        <f t="shared" si="16"/>
        <v>1.002649681311971</v>
      </c>
      <c r="P94" s="10"/>
    </row>
    <row r="95" spans="1:16" x14ac:dyDescent="0.25">
      <c r="A95" s="8">
        <v>40086</v>
      </c>
      <c r="B95" s="18">
        <v>3.9130607368346303E-2</v>
      </c>
      <c r="C95" s="18">
        <v>1.6795208486874099E-2</v>
      </c>
      <c r="D95" s="18">
        <v>9.8510223897318699E-2</v>
      </c>
      <c r="E95" s="18">
        <v>4.8553096324201503E-2</v>
      </c>
      <c r="F95" s="18">
        <v>6.2220022034176203E-3</v>
      </c>
      <c r="G95" s="26"/>
      <c r="H95" s="10">
        <f t="shared" si="10"/>
        <v>1.0573206283456479E-2</v>
      </c>
      <c r="I95" s="10">
        <f t="shared" si="11"/>
        <v>9.2288221693901079E-2</v>
      </c>
      <c r="J95" s="10">
        <f t="shared" si="12"/>
        <v>4.2331094120783883E-2</v>
      </c>
      <c r="K95" s="10">
        <f t="shared" si="13"/>
        <v>4.8397507366047143E-2</v>
      </c>
      <c r="L95" s="10"/>
      <c r="M95" s="10">
        <f t="shared" si="14"/>
        <v>1.0105732062834565</v>
      </c>
      <c r="N95" s="10">
        <f t="shared" si="15"/>
        <v>1.0922882216939012</v>
      </c>
      <c r="O95" s="10">
        <f t="shared" si="16"/>
        <v>1.042331094120784</v>
      </c>
      <c r="P95" s="10"/>
    </row>
    <row r="96" spans="1:16" x14ac:dyDescent="0.25">
      <c r="A96" s="8">
        <v>40116</v>
      </c>
      <c r="B96" s="18">
        <v>1.36373761057804E-2</v>
      </c>
      <c r="C96" s="18">
        <v>-3.3554591394007398E-2</v>
      </c>
      <c r="D96" s="18">
        <v>3.5442130973488202E-2</v>
      </c>
      <c r="E96" s="18">
        <v>-8.0674233774014906E-2</v>
      </c>
      <c r="F96" s="18">
        <v>6.3196631465716104E-3</v>
      </c>
      <c r="G96" s="26"/>
      <c r="H96" s="10">
        <f t="shared" si="10"/>
        <v>-3.987425454057901E-2</v>
      </c>
      <c r="I96" s="10">
        <f t="shared" si="11"/>
        <v>2.912246782691659E-2</v>
      </c>
      <c r="J96" s="10">
        <f t="shared" si="12"/>
        <v>-8.6993896920586511E-2</v>
      </c>
      <c r="K96" s="10">
        <f t="shared" si="13"/>
        <v>-3.2581894544749641E-2</v>
      </c>
      <c r="L96" s="10"/>
      <c r="M96" s="10">
        <f t="shared" si="14"/>
        <v>0.96012574545942098</v>
      </c>
      <c r="N96" s="10">
        <f t="shared" si="15"/>
        <v>1.0291224678269166</v>
      </c>
      <c r="O96" s="10">
        <f t="shared" si="16"/>
        <v>0.91300610307941343</v>
      </c>
      <c r="P96" s="10"/>
    </row>
    <row r="97" spans="1:16" x14ac:dyDescent="0.25">
      <c r="A97" s="8">
        <v>40147</v>
      </c>
      <c r="B97" s="18">
        <v>8.0826905040316005E-2</v>
      </c>
      <c r="C97" s="18">
        <v>3.2412164765851501E-2</v>
      </c>
      <c r="D97" s="18">
        <v>7.4504168445086397E-3</v>
      </c>
      <c r="E97" s="18">
        <v>0.182794930282448</v>
      </c>
      <c r="F97" s="18">
        <v>6.0337886869812297E-3</v>
      </c>
      <c r="G97" s="26"/>
      <c r="H97" s="10">
        <f t="shared" si="10"/>
        <v>2.637837607887027E-2</v>
      </c>
      <c r="I97" s="10">
        <f t="shared" si="11"/>
        <v>1.41662815752741E-3</v>
      </c>
      <c r="J97" s="10">
        <f t="shared" si="12"/>
        <v>0.17676114159546677</v>
      </c>
      <c r="K97" s="10">
        <f t="shared" si="13"/>
        <v>6.818538194395482E-2</v>
      </c>
      <c r="L97" s="10"/>
      <c r="M97" s="10">
        <f t="shared" si="14"/>
        <v>1.0263783760788703</v>
      </c>
      <c r="N97" s="10">
        <f t="shared" si="15"/>
        <v>1.0014166281575274</v>
      </c>
      <c r="O97" s="10">
        <f t="shared" si="16"/>
        <v>1.1767611415954669</v>
      </c>
      <c r="P97" s="10"/>
    </row>
    <row r="98" spans="1:16" x14ac:dyDescent="0.25">
      <c r="A98" s="8">
        <v>40178</v>
      </c>
      <c r="B98" s="18">
        <v>3.50226836768869E-2</v>
      </c>
      <c r="C98" s="18">
        <v>7.0705578342433906E-2</v>
      </c>
      <c r="D98" s="18">
        <v>7.8099578592182001E-2</v>
      </c>
      <c r="E98" s="18">
        <v>-4.9374034385674698E-2</v>
      </c>
      <c r="F98" s="18">
        <v>6.6717160766238603E-3</v>
      </c>
      <c r="G98" s="26"/>
      <c r="H98" s="10">
        <f t="shared" si="10"/>
        <v>6.4033862265810051E-2</v>
      </c>
      <c r="I98" s="10">
        <f t="shared" si="11"/>
        <v>7.1427862515558146E-2</v>
      </c>
      <c r="J98" s="10">
        <f t="shared" si="12"/>
        <v>-5.6045750462298559E-2</v>
      </c>
      <c r="K98" s="10">
        <f t="shared" si="13"/>
        <v>2.6471991439689875E-2</v>
      </c>
      <c r="L98" s="10"/>
      <c r="M98" s="10">
        <f t="shared" si="14"/>
        <v>1.0640338622658101</v>
      </c>
      <c r="N98" s="10">
        <f t="shared" si="15"/>
        <v>1.0714278625155582</v>
      </c>
      <c r="O98" s="10">
        <f t="shared" si="16"/>
        <v>0.94395424953770146</v>
      </c>
      <c r="P98" s="10"/>
    </row>
    <row r="99" spans="1:16" x14ac:dyDescent="0.25">
      <c r="A99" s="8">
        <v>40207</v>
      </c>
      <c r="B99" s="18">
        <v>-5.8786575987690097E-2</v>
      </c>
      <c r="C99" s="18">
        <v>4.08947865530504E-2</v>
      </c>
      <c r="D99" s="18">
        <v>-1.1114857401960301E-3</v>
      </c>
      <c r="E99" s="18">
        <v>-0.11167449606044701</v>
      </c>
      <c r="F99" s="18">
        <v>6.0882612917565401E-3</v>
      </c>
      <c r="G99" s="26"/>
      <c r="H99" s="10">
        <f t="shared" si="10"/>
        <v>3.4806525261293859E-2</v>
      </c>
      <c r="I99" s="10">
        <f t="shared" si="11"/>
        <v>-7.1997470319525702E-3</v>
      </c>
      <c r="J99" s="10">
        <f t="shared" si="12"/>
        <v>-0.11776275735220354</v>
      </c>
      <c r="K99" s="10">
        <f t="shared" si="13"/>
        <v>-3.0051993040954079E-2</v>
      </c>
      <c r="L99" s="10"/>
      <c r="M99" s="10">
        <f t="shared" si="14"/>
        <v>1.0348065252612939</v>
      </c>
      <c r="N99" s="10">
        <f t="shared" si="15"/>
        <v>0.99280025296804741</v>
      </c>
      <c r="O99" s="10">
        <f t="shared" si="16"/>
        <v>0.88223724264779646</v>
      </c>
      <c r="P99" s="10"/>
    </row>
    <row r="100" spans="1:16" x14ac:dyDescent="0.25">
      <c r="A100" s="8">
        <v>40235</v>
      </c>
      <c r="B100" s="18">
        <v>-9.9300090135324703E-3</v>
      </c>
      <c r="C100" s="18">
        <v>-2.62066382316163E-2</v>
      </c>
      <c r="D100" s="18">
        <v>0.112114940976821</v>
      </c>
      <c r="E100" s="18">
        <v>-2.0541210328563299E-2</v>
      </c>
      <c r="F100" s="18">
        <v>5.7651285252633402E-3</v>
      </c>
      <c r="G100" s="26"/>
      <c r="H100" s="10">
        <f t="shared" si="10"/>
        <v>-3.1971766756879641E-2</v>
      </c>
      <c r="I100" s="10">
        <f t="shared" si="11"/>
        <v>0.10634981245155765</v>
      </c>
      <c r="J100" s="10">
        <f t="shared" si="12"/>
        <v>-2.630633885382664E-2</v>
      </c>
      <c r="K100" s="10">
        <f t="shared" si="13"/>
        <v>1.6023902280283789E-2</v>
      </c>
      <c r="L100" s="10"/>
      <c r="M100" s="10">
        <f t="shared" si="14"/>
        <v>0.96802823324312037</v>
      </c>
      <c r="N100" s="10">
        <f t="shared" si="15"/>
        <v>1.1063498124515576</v>
      </c>
      <c r="O100" s="10">
        <f t="shared" si="16"/>
        <v>0.97369366114617339</v>
      </c>
      <c r="P100" s="10"/>
    </row>
    <row r="101" spans="1:16" x14ac:dyDescent="0.25">
      <c r="A101" s="8">
        <v>40268</v>
      </c>
      <c r="B101" s="18">
        <v>0.13896916780465801</v>
      </c>
      <c r="C101" s="18">
        <v>0.12602873519873201</v>
      </c>
      <c r="D101" s="18">
        <v>0.17350896619283701</v>
      </c>
      <c r="E101" s="18">
        <v>6.2192702057051102E-2</v>
      </c>
      <c r="F101" s="18">
        <v>6.5228621703283798E-3</v>
      </c>
      <c r="G101" s="26"/>
      <c r="H101" s="10">
        <f t="shared" si="10"/>
        <v>0.11950587302840363</v>
      </c>
      <c r="I101" s="10">
        <f t="shared" si="11"/>
        <v>0.16698610402250863</v>
      </c>
      <c r="J101" s="10">
        <f t="shared" si="12"/>
        <v>5.5669839886722722E-2</v>
      </c>
      <c r="K101" s="10">
        <f t="shared" si="13"/>
        <v>0.11405393897921164</v>
      </c>
      <c r="L101" s="10"/>
      <c r="M101" s="10">
        <f t="shared" si="14"/>
        <v>1.1195058730284035</v>
      </c>
      <c r="N101" s="10">
        <f t="shared" si="15"/>
        <v>1.1669861040225087</v>
      </c>
      <c r="O101" s="10">
        <f t="shared" si="16"/>
        <v>1.0556698398867228</v>
      </c>
      <c r="P101" s="10"/>
    </row>
    <row r="102" spans="1:16" x14ac:dyDescent="0.25">
      <c r="A102" s="8">
        <v>40298</v>
      </c>
      <c r="B102" s="18">
        <v>-1.7342599946041901E-2</v>
      </c>
      <c r="C102" s="18">
        <v>5.5398470798588796E-3</v>
      </c>
      <c r="D102" s="18">
        <v>2.3393283639328001E-2</v>
      </c>
      <c r="E102" s="18">
        <v>0.10189143737824401</v>
      </c>
      <c r="F102" s="18">
        <v>5.8458484302619197E-3</v>
      </c>
      <c r="G102" s="26"/>
      <c r="H102" s="10">
        <f t="shared" si="10"/>
        <v>-3.0600135040304011E-4</v>
      </c>
      <c r="I102" s="10">
        <f t="shared" si="11"/>
        <v>1.7547435209066081E-2</v>
      </c>
      <c r="J102" s="10">
        <f t="shared" si="12"/>
        <v>9.6045588947982083E-2</v>
      </c>
      <c r="K102" s="10">
        <f t="shared" si="13"/>
        <v>3.7762340935548373E-2</v>
      </c>
      <c r="L102" s="10"/>
      <c r="M102" s="10">
        <f t="shared" si="14"/>
        <v>0.99969399864959696</v>
      </c>
      <c r="N102" s="10">
        <f t="shared" si="15"/>
        <v>1.0175474352090661</v>
      </c>
      <c r="O102" s="10">
        <f t="shared" si="16"/>
        <v>1.0960455889479821</v>
      </c>
      <c r="P102" s="10"/>
    </row>
    <row r="103" spans="1:16" x14ac:dyDescent="0.25">
      <c r="A103" s="8">
        <v>40329</v>
      </c>
      <c r="B103" s="18">
        <v>-8.4797933511985502E-2</v>
      </c>
      <c r="C103" s="18">
        <v>-0.11193803923005299</v>
      </c>
      <c r="D103" s="18">
        <v>-4.7833013214906898E-2</v>
      </c>
      <c r="E103" s="18">
        <v>1.55968363013763E-2</v>
      </c>
      <c r="F103" s="18">
        <v>5.5675072770124904E-3</v>
      </c>
      <c r="G103" s="26"/>
      <c r="H103" s="10">
        <f t="shared" si="10"/>
        <v>-0.11750554650706549</v>
      </c>
      <c r="I103" s="10">
        <f t="shared" si="11"/>
        <v>-5.3400520491919387E-2</v>
      </c>
      <c r="J103" s="10">
        <f t="shared" si="12"/>
        <v>1.002932902436381E-2</v>
      </c>
      <c r="K103" s="10">
        <f t="shared" si="13"/>
        <v>-5.3625579324873676E-2</v>
      </c>
      <c r="L103" s="10"/>
      <c r="M103" s="10">
        <f t="shared" si="14"/>
        <v>0.88249445349293454</v>
      </c>
      <c r="N103" s="10">
        <f t="shared" si="15"/>
        <v>0.94659947950808065</v>
      </c>
      <c r="O103" s="10">
        <f t="shared" si="16"/>
        <v>1.0100293290243638</v>
      </c>
      <c r="P103" s="10"/>
    </row>
    <row r="104" spans="1:16" x14ac:dyDescent="0.25">
      <c r="A104" s="8">
        <v>40359</v>
      </c>
      <c r="B104" s="18">
        <v>-3.0910972601180298E-2</v>
      </c>
      <c r="C104" s="18">
        <v>-2.9625201485422799E-2</v>
      </c>
      <c r="D104" s="18">
        <v>3.5381528897935499E-2</v>
      </c>
      <c r="E104" s="18">
        <v>1.2880182828787799E-2</v>
      </c>
      <c r="F104" s="18">
        <v>5.8418261256503101E-3</v>
      </c>
      <c r="G104" s="26"/>
      <c r="H104" s="10">
        <f t="shared" si="10"/>
        <v>-3.5467027611073107E-2</v>
      </c>
      <c r="I104" s="10">
        <f t="shared" si="11"/>
        <v>2.9539702772285188E-2</v>
      </c>
      <c r="J104" s="10">
        <f t="shared" si="12"/>
        <v>7.0383567031374892E-3</v>
      </c>
      <c r="K104" s="10">
        <f t="shared" si="13"/>
        <v>3.7034395478319009E-4</v>
      </c>
      <c r="L104" s="10"/>
      <c r="M104" s="10">
        <f t="shared" si="14"/>
        <v>0.96453297238892688</v>
      </c>
      <c r="N104" s="10">
        <f t="shared" si="15"/>
        <v>1.0295397027722852</v>
      </c>
      <c r="O104" s="10">
        <f t="shared" si="16"/>
        <v>1.0070383567031376</v>
      </c>
      <c r="P104" s="10"/>
    </row>
    <row r="105" spans="1:16" x14ac:dyDescent="0.25">
      <c r="A105" s="8">
        <v>40389</v>
      </c>
      <c r="B105" s="18">
        <v>0.133081855787339</v>
      </c>
      <c r="C105" s="18">
        <v>0.16249847340163201</v>
      </c>
      <c r="D105" s="18">
        <v>0.13803345290480901</v>
      </c>
      <c r="E105" s="18">
        <v>-6.8658839753590703E-2</v>
      </c>
      <c r="F105" s="18">
        <v>5.7989894653120901E-3</v>
      </c>
      <c r="G105" s="26"/>
      <c r="H105" s="10">
        <f t="shared" si="10"/>
        <v>0.15669948393631991</v>
      </c>
      <c r="I105" s="10">
        <f t="shared" si="11"/>
        <v>0.13223446343949691</v>
      </c>
      <c r="J105" s="10">
        <f t="shared" si="12"/>
        <v>-7.4457829218902788E-2</v>
      </c>
      <c r="K105" s="10">
        <f t="shared" si="13"/>
        <v>7.1492039385638001E-2</v>
      </c>
      <c r="L105" s="10"/>
      <c r="M105" s="10">
        <f t="shared" si="14"/>
        <v>1.1566994839363198</v>
      </c>
      <c r="N105" s="10">
        <f t="shared" si="15"/>
        <v>1.132234463439497</v>
      </c>
      <c r="O105" s="10">
        <f t="shared" si="16"/>
        <v>0.92554217078109724</v>
      </c>
      <c r="P105" s="10"/>
    </row>
    <row r="106" spans="1:16" x14ac:dyDescent="0.25">
      <c r="A106" s="8">
        <v>40421</v>
      </c>
      <c r="B106" s="18">
        <v>-4.68269825148874E-2</v>
      </c>
      <c r="C106" s="18">
        <v>-8.9595795617487206E-2</v>
      </c>
      <c r="D106" s="18">
        <v>-6.4339831631472E-2</v>
      </c>
      <c r="E106" s="18">
        <v>6.3163509825625505E-2</v>
      </c>
      <c r="F106" s="18">
        <v>5.7720414289175103E-3</v>
      </c>
      <c r="G106" s="26"/>
      <c r="H106" s="10">
        <f t="shared" si="10"/>
        <v>-9.536783704640471E-2</v>
      </c>
      <c r="I106" s="10">
        <f t="shared" si="11"/>
        <v>-7.0111873060389504E-2</v>
      </c>
      <c r="J106" s="10">
        <f t="shared" si="12"/>
        <v>5.7391468396707994E-2</v>
      </c>
      <c r="K106" s="10">
        <f t="shared" si="13"/>
        <v>-3.6029413903362069E-2</v>
      </c>
      <c r="L106" s="10"/>
      <c r="M106" s="10">
        <f t="shared" si="14"/>
        <v>0.90463216295359528</v>
      </c>
      <c r="N106" s="10">
        <f t="shared" si="15"/>
        <v>0.92988812693961054</v>
      </c>
      <c r="O106" s="10">
        <f t="shared" si="16"/>
        <v>1.0573914683967081</v>
      </c>
      <c r="P106" s="10"/>
    </row>
    <row r="107" spans="1:16" x14ac:dyDescent="0.25">
      <c r="A107" s="8">
        <v>40451</v>
      </c>
      <c r="B107" s="18">
        <v>0.14995514242576599</v>
      </c>
      <c r="C107" s="18">
        <v>0.13800657534126501</v>
      </c>
      <c r="D107" s="18">
        <v>0.193222213182664</v>
      </c>
      <c r="E107" s="18">
        <v>8.0718465381210303E-2</v>
      </c>
      <c r="F107" s="18">
        <v>5.4067025474855398E-3</v>
      </c>
      <c r="G107" s="26"/>
      <c r="H107" s="10">
        <f t="shared" si="10"/>
        <v>0.13259987279377947</v>
      </c>
      <c r="I107" s="10">
        <f t="shared" si="11"/>
        <v>0.18781551063517846</v>
      </c>
      <c r="J107" s="10">
        <f t="shared" si="12"/>
        <v>7.531176283372476E-2</v>
      </c>
      <c r="K107" s="10">
        <f t="shared" si="13"/>
        <v>0.13190904875422754</v>
      </c>
      <c r="L107" s="10"/>
      <c r="M107" s="10">
        <f t="shared" si="14"/>
        <v>1.1325998727937794</v>
      </c>
      <c r="N107" s="10">
        <f t="shared" si="15"/>
        <v>1.1878155106351784</v>
      </c>
      <c r="O107" s="10">
        <f t="shared" si="16"/>
        <v>1.0753117628337248</v>
      </c>
      <c r="P107" s="10"/>
    </row>
    <row r="108" spans="1:16" x14ac:dyDescent="0.25">
      <c r="A108" s="8">
        <v>40480</v>
      </c>
      <c r="B108" s="18">
        <v>3.6452859971630898E-2</v>
      </c>
      <c r="C108" s="18">
        <v>-6.8515485513096705E-2</v>
      </c>
      <c r="D108" s="18">
        <v>1.6093684557659999E-2</v>
      </c>
      <c r="E108" s="18">
        <v>1.0637259685761701E-2</v>
      </c>
      <c r="F108" s="18">
        <v>5.04877841720774E-3</v>
      </c>
      <c r="G108" s="26"/>
      <c r="H108" s="10">
        <f t="shared" si="10"/>
        <v>-7.3564263930304449E-2</v>
      </c>
      <c r="I108" s="10">
        <f t="shared" si="11"/>
        <v>1.1044906140452258E-2</v>
      </c>
      <c r="J108" s="10">
        <f t="shared" si="12"/>
        <v>5.5884812685539605E-3</v>
      </c>
      <c r="K108" s="10">
        <f t="shared" si="13"/>
        <v>-1.8976958840432743E-2</v>
      </c>
      <c r="L108" s="10"/>
      <c r="M108" s="10">
        <f t="shared" si="14"/>
        <v>0.92643573606969554</v>
      </c>
      <c r="N108" s="10">
        <f t="shared" si="15"/>
        <v>1.0110449061404523</v>
      </c>
      <c r="O108" s="10">
        <f t="shared" si="16"/>
        <v>1.005588481268554</v>
      </c>
      <c r="P108" s="10"/>
    </row>
    <row r="109" spans="1:16" x14ac:dyDescent="0.25">
      <c r="A109" s="8">
        <v>40512</v>
      </c>
      <c r="B109" s="18">
        <v>-2.0812658182956401E-2</v>
      </c>
      <c r="C109" s="18">
        <v>-2.8464094336015201E-2</v>
      </c>
      <c r="D109" s="18">
        <v>-5.3278884958636398E-2</v>
      </c>
      <c r="E109" s="18">
        <v>-1.0707081380445E-2</v>
      </c>
      <c r="F109" s="18">
        <v>5.0794730990901798E-3</v>
      </c>
      <c r="G109" s="26"/>
      <c r="H109" s="10">
        <f t="shared" si="10"/>
        <v>-3.3543567435105379E-2</v>
      </c>
      <c r="I109" s="10">
        <f t="shared" si="11"/>
        <v>-5.835835805772658E-2</v>
      </c>
      <c r="J109" s="10">
        <f t="shared" si="12"/>
        <v>-1.578655447953518E-2</v>
      </c>
      <c r="K109" s="10">
        <f t="shared" si="13"/>
        <v>-3.5896159990789045E-2</v>
      </c>
      <c r="L109" s="10"/>
      <c r="M109" s="10">
        <f t="shared" si="14"/>
        <v>0.96645643256489466</v>
      </c>
      <c r="N109" s="10">
        <f t="shared" si="15"/>
        <v>0.9416416419422734</v>
      </c>
      <c r="O109" s="10">
        <f t="shared" si="16"/>
        <v>0.98421344552046486</v>
      </c>
      <c r="P109" s="10"/>
    </row>
    <row r="110" spans="1:16" x14ac:dyDescent="0.25">
      <c r="A110" s="8">
        <v>40543</v>
      </c>
      <c r="B110" s="18">
        <v>0.143363471809171</v>
      </c>
      <c r="C110" s="18">
        <v>0.13490088784829601</v>
      </c>
      <c r="D110" s="18">
        <v>9.7842265671671896E-2</v>
      </c>
      <c r="E110" s="18">
        <v>7.1832309460638094E-2</v>
      </c>
      <c r="F110" s="18">
        <v>5.1200960832455903E-3</v>
      </c>
      <c r="G110" s="26"/>
      <c r="H110" s="10">
        <f t="shared" si="10"/>
        <v>0.12978079176505042</v>
      </c>
      <c r="I110" s="10">
        <f t="shared" si="11"/>
        <v>9.2722169588426301E-2</v>
      </c>
      <c r="J110" s="10">
        <f t="shared" si="12"/>
        <v>6.6712213377392499E-2</v>
      </c>
      <c r="K110" s="10">
        <f t="shared" si="13"/>
        <v>9.6405058243623068E-2</v>
      </c>
      <c r="L110" s="10"/>
      <c r="M110" s="10">
        <f t="shared" si="14"/>
        <v>1.1297807917650504</v>
      </c>
      <c r="N110" s="10">
        <f t="shared" si="15"/>
        <v>1.0927221695884264</v>
      </c>
      <c r="O110" s="10">
        <f t="shared" si="16"/>
        <v>1.0667122133773925</v>
      </c>
      <c r="P110" s="10"/>
    </row>
    <row r="111" spans="1:16" x14ac:dyDescent="0.25">
      <c r="A111" s="8">
        <v>40574</v>
      </c>
      <c r="B111" s="18">
        <v>-0.102210997273825</v>
      </c>
      <c r="C111" s="18">
        <v>-0.10232906907535499</v>
      </c>
      <c r="D111" s="18">
        <v>-0.19961447649966699</v>
      </c>
      <c r="E111" s="18">
        <v>-0.140074975319287</v>
      </c>
      <c r="F111" s="18">
        <v>4.6739713226528999E-3</v>
      </c>
      <c r="G111" s="26"/>
      <c r="H111" s="10">
        <f t="shared" si="10"/>
        <v>-0.1070030403980079</v>
      </c>
      <c r="I111" s="10">
        <f t="shared" si="11"/>
        <v>-0.20428844782231989</v>
      </c>
      <c r="J111" s="10">
        <f t="shared" si="12"/>
        <v>-0.14474894664193991</v>
      </c>
      <c r="K111" s="10">
        <f t="shared" si="13"/>
        <v>-0.15201347828742257</v>
      </c>
      <c r="L111" s="10"/>
      <c r="M111" s="10">
        <f t="shared" si="14"/>
        <v>0.8929969596019921</v>
      </c>
      <c r="N111" s="10">
        <f t="shared" si="15"/>
        <v>0.79571155217768008</v>
      </c>
      <c r="O111" s="10">
        <f t="shared" si="16"/>
        <v>0.85525105335806006</v>
      </c>
      <c r="P111" s="10"/>
    </row>
    <row r="112" spans="1:16" x14ac:dyDescent="0.25">
      <c r="A112" s="8">
        <v>40602</v>
      </c>
      <c r="B112" s="18">
        <v>6.04581038763643E-2</v>
      </c>
      <c r="C112" s="18">
        <v>-2.1119223477498499E-2</v>
      </c>
      <c r="D112" s="18">
        <v>0.17198958955795099</v>
      </c>
      <c r="E112" s="18">
        <v>0.143038217922063</v>
      </c>
      <c r="F112" s="18">
        <v>4.4694611640982897E-3</v>
      </c>
      <c r="G112" s="26"/>
      <c r="H112" s="10">
        <f t="shared" si="10"/>
        <v>-2.558868464159679E-2</v>
      </c>
      <c r="I112" s="10">
        <f t="shared" si="11"/>
        <v>0.16752012839385269</v>
      </c>
      <c r="J112" s="10">
        <f t="shared" si="12"/>
        <v>0.13856875675796471</v>
      </c>
      <c r="K112" s="10">
        <f t="shared" si="13"/>
        <v>9.3500066836740198E-2</v>
      </c>
      <c r="L112" s="10"/>
      <c r="M112" s="10">
        <f t="shared" si="14"/>
        <v>0.9744113153584032</v>
      </c>
      <c r="N112" s="10">
        <f t="shared" si="15"/>
        <v>1.1675201283938528</v>
      </c>
      <c r="O112" s="10">
        <f t="shared" si="16"/>
        <v>1.1385687567579648</v>
      </c>
      <c r="P112" s="10"/>
    </row>
    <row r="113" spans="1:16" x14ac:dyDescent="0.25">
      <c r="A113" s="8">
        <v>40633</v>
      </c>
      <c r="B113" s="18">
        <v>3.3438095690263299E-2</v>
      </c>
      <c r="C113" s="18">
        <v>7.0796202157629107E-2</v>
      </c>
      <c r="D113" s="18">
        <v>9.6416155742367698E-2</v>
      </c>
      <c r="E113" s="18">
        <v>-1.49367646890357E-2</v>
      </c>
      <c r="F113" s="18">
        <v>5.1416010985418899E-3</v>
      </c>
      <c r="G113" s="26"/>
      <c r="H113" s="10">
        <f t="shared" si="10"/>
        <v>6.5654601059087214E-2</v>
      </c>
      <c r="I113" s="10">
        <f t="shared" si="11"/>
        <v>9.1274554643825806E-2</v>
      </c>
      <c r="J113" s="10">
        <f t="shared" si="12"/>
        <v>-2.0078365787577591E-2</v>
      </c>
      <c r="K113" s="10">
        <f t="shared" si="13"/>
        <v>4.5616929971778471E-2</v>
      </c>
      <c r="L113" s="10"/>
      <c r="M113" s="10">
        <f t="shared" si="14"/>
        <v>1.0656546010590873</v>
      </c>
      <c r="N113" s="10">
        <f t="shared" si="15"/>
        <v>1.0912745546438258</v>
      </c>
      <c r="O113" s="10">
        <f t="shared" si="16"/>
        <v>0.9799216342124224</v>
      </c>
      <c r="P113" s="10"/>
    </row>
    <row r="114" spans="1:16" x14ac:dyDescent="0.25">
      <c r="A114" s="8">
        <v>40662</v>
      </c>
      <c r="B114" s="18">
        <v>5.1993424946136201E-2</v>
      </c>
      <c r="C114" s="18">
        <v>4.3364394867890101E-2</v>
      </c>
      <c r="D114" s="18">
        <v>0.10255217861407</v>
      </c>
      <c r="E114" s="18">
        <v>5.51792159764386E-2</v>
      </c>
      <c r="F114" s="18">
        <v>4.6934578539379298E-3</v>
      </c>
      <c r="G114" s="26"/>
      <c r="H114" s="10">
        <f t="shared" si="10"/>
        <v>3.8670937013952168E-2</v>
      </c>
      <c r="I114" s="10">
        <f t="shared" si="11"/>
        <v>9.7858720760132065E-2</v>
      </c>
      <c r="J114" s="10">
        <f t="shared" si="12"/>
        <v>5.0485758122500668E-2</v>
      </c>
      <c r="K114" s="10">
        <f t="shared" si="13"/>
        <v>6.2338471965528303E-2</v>
      </c>
      <c r="L114" s="10"/>
      <c r="M114" s="10">
        <f t="shared" si="14"/>
        <v>1.0386709370139522</v>
      </c>
      <c r="N114" s="10">
        <f t="shared" si="15"/>
        <v>1.097858720760132</v>
      </c>
      <c r="O114" s="10">
        <f t="shared" si="16"/>
        <v>1.0504857581225007</v>
      </c>
      <c r="P114" s="10"/>
    </row>
    <row r="115" spans="1:16" x14ac:dyDescent="0.25">
      <c r="A115" s="8">
        <v>40694</v>
      </c>
      <c r="B115" s="18">
        <v>-4.2187249623295897E-2</v>
      </c>
      <c r="C115" s="18">
        <v>-3.9693610379922202E-2</v>
      </c>
      <c r="D115" s="18">
        <v>-4.1497073685947197E-2</v>
      </c>
      <c r="E115" s="18">
        <v>-8.9202014406131E-2</v>
      </c>
      <c r="F115" s="18">
        <v>4.9175044950393598E-3</v>
      </c>
      <c r="G115" s="26"/>
      <c r="H115" s="10">
        <f t="shared" si="10"/>
        <v>-4.4611114874961562E-2</v>
      </c>
      <c r="I115" s="10">
        <f t="shared" si="11"/>
        <v>-4.6414578180986557E-2</v>
      </c>
      <c r="J115" s="10">
        <f t="shared" si="12"/>
        <v>-9.411951890117036E-2</v>
      </c>
      <c r="K115" s="10">
        <f t="shared" si="13"/>
        <v>-6.1715070652372819E-2</v>
      </c>
      <c r="L115" s="10"/>
      <c r="M115" s="10">
        <f t="shared" si="14"/>
        <v>0.95538888512503839</v>
      </c>
      <c r="N115" s="10">
        <f t="shared" si="15"/>
        <v>0.9535854218190134</v>
      </c>
      <c r="O115" s="10">
        <f t="shared" si="16"/>
        <v>0.90588048109882968</v>
      </c>
      <c r="P115" s="10"/>
    </row>
    <row r="116" spans="1:16" x14ac:dyDescent="0.25">
      <c r="A116" s="8">
        <v>40724</v>
      </c>
      <c r="B116" s="18">
        <v>-1.22426230037884E-2</v>
      </c>
      <c r="C116" s="18">
        <v>-1.6661253653783601E-2</v>
      </c>
      <c r="D116" s="18">
        <v>8.5644149468133701E-3</v>
      </c>
      <c r="E116" s="18">
        <v>-8.3286254298183399E-2</v>
      </c>
      <c r="F116" s="18">
        <v>4.9175044950393598E-3</v>
      </c>
      <c r="G116" s="26"/>
      <c r="H116" s="10">
        <f t="shared" si="10"/>
        <v>-2.1578758148822961E-2</v>
      </c>
      <c r="I116" s="10">
        <f t="shared" si="11"/>
        <v>3.6469104517740103E-3</v>
      </c>
      <c r="J116" s="10">
        <f t="shared" si="12"/>
        <v>-8.8203758793222758E-2</v>
      </c>
      <c r="K116" s="10">
        <f t="shared" si="13"/>
        <v>-3.5378535496757235E-2</v>
      </c>
      <c r="L116" s="10"/>
      <c r="M116" s="10">
        <f t="shared" si="14"/>
        <v>0.97842124185117707</v>
      </c>
      <c r="N116" s="10">
        <f t="shared" si="15"/>
        <v>1.003646910451774</v>
      </c>
      <c r="O116" s="10">
        <f t="shared" si="16"/>
        <v>0.91179624120677727</v>
      </c>
      <c r="P116" s="10"/>
    </row>
    <row r="117" spans="1:16" x14ac:dyDescent="0.25">
      <c r="A117" s="8">
        <v>40753</v>
      </c>
      <c r="B117" s="18">
        <v>-1.09312527407183E-2</v>
      </c>
      <c r="C117" s="18">
        <v>-1.72822638319786E-2</v>
      </c>
      <c r="D117" s="18">
        <v>7.0563348117164804E-2</v>
      </c>
      <c r="E117" s="18">
        <v>-6.7404228525925697E-3</v>
      </c>
      <c r="F117" s="18">
        <v>4.6934578539381501E-3</v>
      </c>
      <c r="G117" s="26"/>
      <c r="H117" s="10">
        <f t="shared" si="10"/>
        <v>-2.1975721685916751E-2</v>
      </c>
      <c r="I117" s="10">
        <f t="shared" si="11"/>
        <v>6.5869890263226649E-2</v>
      </c>
      <c r="J117" s="10">
        <f t="shared" si="12"/>
        <v>-1.143388070653072E-2</v>
      </c>
      <c r="K117" s="10">
        <f t="shared" si="13"/>
        <v>1.0820095956926391E-2</v>
      </c>
      <c r="L117" s="10"/>
      <c r="M117" s="10">
        <f t="shared" si="14"/>
        <v>0.97802427831408323</v>
      </c>
      <c r="N117" s="10">
        <f t="shared" si="15"/>
        <v>1.0658698902632266</v>
      </c>
      <c r="O117" s="10">
        <f t="shared" si="16"/>
        <v>0.98856611929346927</v>
      </c>
      <c r="P117" s="10"/>
    </row>
    <row r="118" spans="1:16" x14ac:dyDescent="0.25">
      <c r="A118" s="8">
        <v>40786</v>
      </c>
      <c r="B118" s="18">
        <v>-4.3130084049424297E-2</v>
      </c>
      <c r="C118" s="18">
        <v>-1.5879668036985199E-2</v>
      </c>
      <c r="D118" s="18">
        <v>0.10870014303389</v>
      </c>
      <c r="E118" s="18">
        <v>8.9475340163741104E-2</v>
      </c>
      <c r="F118" s="18">
        <v>5.1516503198831796E-3</v>
      </c>
      <c r="G118" s="26"/>
      <c r="H118" s="10">
        <f t="shared" si="10"/>
        <v>-2.1031318356868379E-2</v>
      </c>
      <c r="I118" s="10">
        <f t="shared" si="11"/>
        <v>0.10354849271400682</v>
      </c>
      <c r="J118" s="10">
        <f t="shared" si="12"/>
        <v>8.4323689843857921E-2</v>
      </c>
      <c r="K118" s="10">
        <f t="shared" si="13"/>
        <v>5.5613621400332117E-2</v>
      </c>
      <c r="L118" s="10"/>
      <c r="M118" s="10">
        <f t="shared" si="14"/>
        <v>0.97896868164313167</v>
      </c>
      <c r="N118" s="10">
        <f t="shared" si="15"/>
        <v>1.1035484927140069</v>
      </c>
      <c r="O118" s="10">
        <f t="shared" si="16"/>
        <v>1.084323689843858</v>
      </c>
      <c r="P118" s="10"/>
    </row>
    <row r="119" spans="1:16" x14ac:dyDescent="0.25">
      <c r="A119" s="8">
        <v>40816</v>
      </c>
      <c r="B119" s="18">
        <v>-0.16336167300590501</v>
      </c>
      <c r="C119" s="18">
        <v>-0.181068622271536</v>
      </c>
      <c r="D119" s="18">
        <v>-0.146033941694168</v>
      </c>
      <c r="E119" s="18">
        <v>-7.4963630428123304E-2</v>
      </c>
      <c r="F119" s="18">
        <v>4.9175044950393598E-3</v>
      </c>
      <c r="G119" s="26"/>
      <c r="H119" s="10">
        <f t="shared" si="10"/>
        <v>-0.18598612676657536</v>
      </c>
      <c r="I119" s="10">
        <f t="shared" si="11"/>
        <v>-0.15095144618920736</v>
      </c>
      <c r="J119" s="10">
        <f t="shared" si="12"/>
        <v>-7.9881134923162664E-2</v>
      </c>
      <c r="K119" s="10">
        <f t="shared" si="13"/>
        <v>-0.13893956929298179</v>
      </c>
      <c r="L119" s="10"/>
      <c r="M119" s="10">
        <f t="shared" si="14"/>
        <v>0.81401387323342467</v>
      </c>
      <c r="N119" s="10">
        <f t="shared" si="15"/>
        <v>0.84904855381079258</v>
      </c>
      <c r="O119" s="10">
        <f t="shared" si="16"/>
        <v>0.92011886507683738</v>
      </c>
      <c r="P119" s="10"/>
    </row>
    <row r="120" spans="1:16" x14ac:dyDescent="0.25">
      <c r="A120" s="8">
        <v>40847</v>
      </c>
      <c r="B120" s="18">
        <v>0.11575673768224801</v>
      </c>
      <c r="C120" s="18">
        <v>7.5449706720409099E-2</v>
      </c>
      <c r="D120" s="18">
        <v>0.17749310451959299</v>
      </c>
      <c r="E120" s="18">
        <v>7.93693074751331E-2</v>
      </c>
      <c r="F120" s="18">
        <v>4.6934578539379298E-3</v>
      </c>
      <c r="G120" s="26"/>
      <c r="H120" s="10">
        <f t="shared" si="10"/>
        <v>7.0756248866471166E-2</v>
      </c>
      <c r="I120" s="10">
        <f t="shared" si="11"/>
        <v>0.17279964666565506</v>
      </c>
      <c r="J120" s="10">
        <f t="shared" si="12"/>
        <v>7.4675849621195167E-2</v>
      </c>
      <c r="K120" s="10">
        <f t="shared" si="13"/>
        <v>0.10607724838444046</v>
      </c>
      <c r="L120" s="10"/>
      <c r="M120" s="10">
        <f t="shared" si="14"/>
        <v>1.0707562488664712</v>
      </c>
      <c r="N120" s="10">
        <f t="shared" si="15"/>
        <v>1.1727996466656552</v>
      </c>
      <c r="O120" s="10">
        <f t="shared" si="16"/>
        <v>1.0746758496211952</v>
      </c>
      <c r="P120" s="10"/>
    </row>
    <row r="121" spans="1:16" x14ac:dyDescent="0.25">
      <c r="A121" s="8">
        <v>40877</v>
      </c>
      <c r="B121" s="18">
        <v>-1.5621078788327599E-2</v>
      </c>
      <c r="C121" s="18">
        <v>-2.3173521266531098E-2</v>
      </c>
      <c r="D121" s="18">
        <v>-3.01403744459896E-2</v>
      </c>
      <c r="E121" s="18">
        <v>4.1436630300660797E-2</v>
      </c>
      <c r="F121" s="18">
        <v>4.9175044950393598E-3</v>
      </c>
      <c r="G121" s="26"/>
      <c r="H121" s="10">
        <f t="shared" si="10"/>
        <v>-2.8091025761570458E-2</v>
      </c>
      <c r="I121" s="10">
        <f t="shared" si="11"/>
        <v>-3.5057878941028964E-2</v>
      </c>
      <c r="J121" s="10">
        <f t="shared" si="12"/>
        <v>3.6519125805621437E-2</v>
      </c>
      <c r="K121" s="10">
        <f t="shared" si="13"/>
        <v>-8.8765929656593294E-3</v>
      </c>
      <c r="L121" s="10"/>
      <c r="M121" s="10">
        <f t="shared" si="14"/>
        <v>0.97190897423842959</v>
      </c>
      <c r="N121" s="10">
        <f t="shared" si="15"/>
        <v>0.96494212105897104</v>
      </c>
      <c r="O121" s="10">
        <f t="shared" si="16"/>
        <v>1.0365191258056214</v>
      </c>
      <c r="P121" s="10"/>
    </row>
    <row r="122" spans="1:16" x14ac:dyDescent="0.25">
      <c r="A122" s="8">
        <v>40907</v>
      </c>
      <c r="B122" s="18">
        <v>-1.75816643819585E-2</v>
      </c>
      <c r="C122" s="18">
        <v>8.5781469306906999E-3</v>
      </c>
      <c r="D122" s="18">
        <v>-2.85725262652924E-2</v>
      </c>
      <c r="E122" s="18">
        <v>-0.10036502263996699</v>
      </c>
      <c r="F122" s="18">
        <v>4.9245373724260402E-3</v>
      </c>
      <c r="G122" s="26"/>
      <c r="H122" s="10">
        <f t="shared" si="10"/>
        <v>3.6536095582646597E-3</v>
      </c>
      <c r="I122" s="10">
        <f t="shared" si="11"/>
        <v>-3.3497063637718441E-2</v>
      </c>
      <c r="J122" s="10">
        <f t="shared" si="12"/>
        <v>-0.10528956001239304</v>
      </c>
      <c r="K122" s="10">
        <f t="shared" si="13"/>
        <v>-4.5044338030615597E-2</v>
      </c>
      <c r="L122" s="10"/>
      <c r="M122" s="10">
        <f t="shared" si="14"/>
        <v>1.0036536095582647</v>
      </c>
      <c r="N122" s="10">
        <f t="shared" si="15"/>
        <v>0.96650293636228157</v>
      </c>
      <c r="O122" s="10">
        <f t="shared" si="16"/>
        <v>0.89471043998760691</v>
      </c>
      <c r="P122" s="10"/>
    </row>
    <row r="123" spans="1:16" x14ac:dyDescent="0.25">
      <c r="A123" s="8">
        <v>40939</v>
      </c>
      <c r="B123" s="18">
        <v>9.2897630104328499E-2</v>
      </c>
      <c r="C123" s="18">
        <v>0.121711704764704</v>
      </c>
      <c r="D123" s="18">
        <v>0.113192259879577</v>
      </c>
      <c r="E123" s="18">
        <v>8.0637085114740797E-2</v>
      </c>
      <c r="F123" s="18">
        <v>4.93771912138374E-3</v>
      </c>
      <c r="G123" s="26"/>
      <c r="H123" s="10">
        <f t="shared" si="10"/>
        <v>0.11677398564332025</v>
      </c>
      <c r="I123" s="10">
        <f t="shared" si="11"/>
        <v>0.10825454075819325</v>
      </c>
      <c r="J123" s="10">
        <f t="shared" si="12"/>
        <v>7.5699365993357054E-2</v>
      </c>
      <c r="K123" s="10">
        <f t="shared" si="13"/>
        <v>0.10024263079829017</v>
      </c>
      <c r="L123" s="10"/>
      <c r="M123" s="10">
        <f t="shared" si="14"/>
        <v>1.1167739856433203</v>
      </c>
      <c r="N123" s="10">
        <f t="shared" si="15"/>
        <v>1.1082545407581932</v>
      </c>
      <c r="O123" s="10">
        <f t="shared" si="16"/>
        <v>1.0756993659933571</v>
      </c>
      <c r="P123" s="10"/>
    </row>
    <row r="124" spans="1:16" x14ac:dyDescent="0.25">
      <c r="A124" s="8">
        <v>40968</v>
      </c>
      <c r="B124" s="18">
        <v>6.5935208028580397E-2</v>
      </c>
      <c r="C124" s="18">
        <v>8.1410599078175896E-2</v>
      </c>
      <c r="D124" s="18">
        <v>0.12601818448931601</v>
      </c>
      <c r="E124" s="18">
        <v>-4.8953151120032998E-2</v>
      </c>
      <c r="F124" s="18">
        <v>4.7135876139350304E-3</v>
      </c>
      <c r="G124" s="26"/>
      <c r="H124" s="10">
        <f t="shared" si="10"/>
        <v>7.6697011464240863E-2</v>
      </c>
      <c r="I124" s="10">
        <f t="shared" si="11"/>
        <v>0.12130459687538098</v>
      </c>
      <c r="J124" s="10">
        <f t="shared" si="12"/>
        <v>-5.3666738733968031E-2</v>
      </c>
      <c r="K124" s="10">
        <f t="shared" si="13"/>
        <v>4.8111623201884592E-2</v>
      </c>
      <c r="L124" s="10"/>
      <c r="M124" s="10">
        <f t="shared" si="14"/>
        <v>1.0766970114642409</v>
      </c>
      <c r="N124" s="10">
        <f t="shared" si="15"/>
        <v>1.121304596875381</v>
      </c>
      <c r="O124" s="10">
        <f t="shared" si="16"/>
        <v>0.94633326126603201</v>
      </c>
      <c r="P124" s="10"/>
    </row>
    <row r="125" spans="1:16" x14ac:dyDescent="0.25">
      <c r="A125" s="8">
        <v>40998</v>
      </c>
      <c r="B125" s="18">
        <v>-3.89359011485126E-2</v>
      </c>
      <c r="C125" s="18">
        <v>6.9797332464549503E-3</v>
      </c>
      <c r="D125" s="18">
        <v>4.02856029409632E-2</v>
      </c>
      <c r="E125" s="18">
        <v>-0.149417703876597</v>
      </c>
      <c r="F125" s="18">
        <v>4.9396079831445202E-3</v>
      </c>
      <c r="G125" s="26"/>
      <c r="H125" s="10">
        <f t="shared" si="10"/>
        <v>2.0401252633104302E-3</v>
      </c>
      <c r="I125" s="10">
        <f t="shared" si="11"/>
        <v>3.5345994957818677E-2</v>
      </c>
      <c r="J125" s="10">
        <f t="shared" si="12"/>
        <v>-0.15435731185974153</v>
      </c>
      <c r="K125" s="10">
        <f t="shared" si="13"/>
        <v>-3.89903972128708E-2</v>
      </c>
      <c r="L125" s="10"/>
      <c r="M125" s="10">
        <f t="shared" si="14"/>
        <v>1.0020401252633104</v>
      </c>
      <c r="N125" s="10">
        <f t="shared" si="15"/>
        <v>1.0353459949578188</v>
      </c>
      <c r="O125" s="10">
        <f t="shared" si="16"/>
        <v>0.84564268814025845</v>
      </c>
      <c r="P125" s="10"/>
    </row>
    <row r="126" spans="1:16" x14ac:dyDescent="0.25">
      <c r="A126" s="8">
        <v>41029</v>
      </c>
      <c r="B126" s="18">
        <v>9.7764315027592998E-3</v>
      </c>
      <c r="C126" s="18">
        <v>1.1847516124991299E-2</v>
      </c>
      <c r="D126" s="18">
        <v>6.4660030706955498E-3</v>
      </c>
      <c r="E126" s="18">
        <v>-8.0008219013591494E-2</v>
      </c>
      <c r="F126" s="18">
        <v>4.7145519235134402E-3</v>
      </c>
      <c r="G126" s="26"/>
      <c r="H126" s="10">
        <f t="shared" si="10"/>
        <v>7.132964201477859E-3</v>
      </c>
      <c r="I126" s="10">
        <f t="shared" si="11"/>
        <v>1.7514511471821096E-3</v>
      </c>
      <c r="J126" s="10">
        <f t="shared" si="12"/>
        <v>-8.4722770937104938E-2</v>
      </c>
      <c r="K126" s="10">
        <f t="shared" si="13"/>
        <v>-2.5279451862814988E-2</v>
      </c>
      <c r="L126" s="10"/>
      <c r="M126" s="10">
        <f t="shared" si="14"/>
        <v>1.0071329642014779</v>
      </c>
      <c r="N126" s="10">
        <f t="shared" si="15"/>
        <v>1.0017514511471821</v>
      </c>
      <c r="O126" s="10">
        <f t="shared" si="16"/>
        <v>0.9152772290628951</v>
      </c>
      <c r="P126" s="10"/>
    </row>
    <row r="127" spans="1:16" x14ac:dyDescent="0.25">
      <c r="A127" s="8">
        <v>41060</v>
      </c>
      <c r="B127" s="18">
        <v>-0.117205603122913</v>
      </c>
      <c r="C127" s="18">
        <v>-9.0328293413660096E-2</v>
      </c>
      <c r="D127" s="18">
        <v>-8.1706652592793402E-2</v>
      </c>
      <c r="E127" s="18">
        <v>7.1213333560326206E-2</v>
      </c>
      <c r="F127" s="18">
        <v>5.1647144553326196E-3</v>
      </c>
      <c r="G127" s="26"/>
      <c r="H127" s="10">
        <f t="shared" si="10"/>
        <v>-9.5493007868992716E-2</v>
      </c>
      <c r="I127" s="10">
        <f t="shared" si="11"/>
        <v>-8.6871367048126022E-2</v>
      </c>
      <c r="J127" s="10">
        <f t="shared" si="12"/>
        <v>6.6048619104993586E-2</v>
      </c>
      <c r="K127" s="10">
        <f t="shared" si="13"/>
        <v>-3.8771918604041715E-2</v>
      </c>
      <c r="L127" s="10"/>
      <c r="M127" s="10">
        <f t="shared" si="14"/>
        <v>0.90450699213100727</v>
      </c>
      <c r="N127" s="10">
        <f t="shared" si="15"/>
        <v>0.91312863295187396</v>
      </c>
      <c r="O127" s="10">
        <f t="shared" si="16"/>
        <v>1.0660486191049936</v>
      </c>
      <c r="P127" s="10"/>
    </row>
    <row r="128" spans="1:16" x14ac:dyDescent="0.25">
      <c r="A128" s="8">
        <v>41089</v>
      </c>
      <c r="B128" s="18">
        <v>5.7771344247034E-2</v>
      </c>
      <c r="C128" s="18">
        <v>7.0124463689487104E-3</v>
      </c>
      <c r="D128" s="18">
        <v>7.0274867914219705E-2</v>
      </c>
      <c r="E128" s="18">
        <v>-6.0775737458773599E-2</v>
      </c>
      <c r="F128" s="18">
        <v>4.71495371921126E-3</v>
      </c>
      <c r="G128" s="26"/>
      <c r="H128" s="10">
        <f t="shared" si="10"/>
        <v>2.2974926497374504E-3</v>
      </c>
      <c r="I128" s="10">
        <f t="shared" si="11"/>
        <v>6.5559914195008451E-2</v>
      </c>
      <c r="J128" s="10">
        <f t="shared" si="12"/>
        <v>-6.5490691177984853E-2</v>
      </c>
      <c r="K128" s="10">
        <f t="shared" si="13"/>
        <v>7.8890522225368476E-4</v>
      </c>
      <c r="L128" s="10"/>
      <c r="M128" s="10">
        <f t="shared" si="14"/>
        <v>1.0022974926497374</v>
      </c>
      <c r="N128" s="10">
        <f t="shared" si="15"/>
        <v>1.0655599141950085</v>
      </c>
      <c r="O128" s="10">
        <f t="shared" si="16"/>
        <v>0.93450930882201511</v>
      </c>
      <c r="P128" s="10"/>
    </row>
    <row r="129" spans="1:16" x14ac:dyDescent="0.25">
      <c r="A129" s="8">
        <v>41121</v>
      </c>
      <c r="B129" s="18">
        <v>1.7795747541078599E-2</v>
      </c>
      <c r="C129" s="18">
        <v>2.2091233954883299E-2</v>
      </c>
      <c r="D129" s="18">
        <v>6.1203873969210898E-2</v>
      </c>
      <c r="E129" s="18">
        <v>4.8356026051217197E-3</v>
      </c>
      <c r="F129" s="18">
        <v>4.76359563420292E-3</v>
      </c>
      <c r="G129" s="26"/>
      <c r="H129" s="10">
        <f t="shared" si="10"/>
        <v>1.7327638320680377E-2</v>
      </c>
      <c r="I129" s="10">
        <f t="shared" si="11"/>
        <v>5.6440278335007976E-2</v>
      </c>
      <c r="J129" s="10">
        <f t="shared" si="12"/>
        <v>7.2006970918799679E-5</v>
      </c>
      <c r="K129" s="10">
        <f t="shared" si="13"/>
        <v>2.4613307875535718E-2</v>
      </c>
      <c r="L129" s="10"/>
      <c r="M129" s="10">
        <f t="shared" si="14"/>
        <v>1.0173276383206804</v>
      </c>
      <c r="N129" s="10">
        <f t="shared" si="15"/>
        <v>1.056440278335008</v>
      </c>
      <c r="O129" s="10">
        <f t="shared" si="16"/>
        <v>1.0000720069709188</v>
      </c>
      <c r="P129" s="10"/>
    </row>
    <row r="130" spans="1:16" x14ac:dyDescent="0.25">
      <c r="A130" s="8">
        <v>41152</v>
      </c>
      <c r="B130" s="18">
        <v>1.12151401323374E-2</v>
      </c>
      <c r="C130" s="18">
        <v>-4.1756684953176602E-2</v>
      </c>
      <c r="D130" s="18">
        <v>9.76528549239912E-2</v>
      </c>
      <c r="E130" s="18">
        <v>-8.2103537409892804E-2</v>
      </c>
      <c r="F130" s="18">
        <v>4.6796817813470303E-3</v>
      </c>
      <c r="G130" s="26"/>
      <c r="H130" s="10">
        <f t="shared" si="10"/>
        <v>-4.6436366734523629E-2</v>
      </c>
      <c r="I130" s="10">
        <f t="shared" si="11"/>
        <v>9.2973173142644167E-2</v>
      </c>
      <c r="J130" s="10">
        <f t="shared" si="12"/>
        <v>-8.6783219191239838E-2</v>
      </c>
      <c r="K130" s="10">
        <f t="shared" si="13"/>
        <v>-1.3415470927706433E-2</v>
      </c>
      <c r="L130" s="10"/>
      <c r="M130" s="10">
        <f t="shared" si="14"/>
        <v>0.95356363326547633</v>
      </c>
      <c r="N130" s="10">
        <f t="shared" si="15"/>
        <v>1.0929731731426442</v>
      </c>
      <c r="O130" s="10">
        <f t="shared" si="16"/>
        <v>0.91321678080876012</v>
      </c>
      <c r="P130" s="10"/>
    </row>
    <row r="131" spans="1:16" x14ac:dyDescent="0.25">
      <c r="A131" s="8">
        <v>41180</v>
      </c>
      <c r="B131" s="18">
        <v>2.9247896685439399E-2</v>
      </c>
      <c r="C131" s="18">
        <v>-1.71239636615583E-2</v>
      </c>
      <c r="D131" s="18">
        <v>4.8418892894213E-2</v>
      </c>
      <c r="E131" s="18">
        <v>0.12633611252163501</v>
      </c>
      <c r="F131" s="18">
        <v>4.0668755455575099E-3</v>
      </c>
      <c r="G131" s="26"/>
      <c r="H131" s="10">
        <f t="shared" si="10"/>
        <v>-2.119083920711581E-2</v>
      </c>
      <c r="I131" s="10">
        <f t="shared" si="11"/>
        <v>4.4352017348655487E-2</v>
      </c>
      <c r="J131" s="10">
        <f t="shared" si="12"/>
        <v>0.1222692369760775</v>
      </c>
      <c r="K131" s="10">
        <f t="shared" si="13"/>
        <v>4.847680503920572E-2</v>
      </c>
      <c r="L131" s="10"/>
      <c r="M131" s="10">
        <f t="shared" si="14"/>
        <v>0.97880916079288416</v>
      </c>
      <c r="N131" s="10">
        <f t="shared" si="15"/>
        <v>1.0443520173486556</v>
      </c>
      <c r="O131" s="10">
        <f t="shared" si="16"/>
        <v>1.1222692369760776</v>
      </c>
      <c r="P131" s="10"/>
    </row>
    <row r="132" spans="1:16" x14ac:dyDescent="0.25">
      <c r="A132" s="8">
        <v>41213</v>
      </c>
      <c r="B132" s="18">
        <v>-2.0083575367141298E-3</v>
      </c>
      <c r="C132" s="18">
        <v>-2.8974895744396201E-2</v>
      </c>
      <c r="D132" s="18">
        <v>3.02282436988019E-2</v>
      </c>
      <c r="E132" s="18">
        <v>-5.5327316934409398E-2</v>
      </c>
      <c r="F132" s="18">
        <v>4.6794407072190403E-3</v>
      </c>
      <c r="G132" s="26"/>
      <c r="H132" s="10">
        <f t="shared" si="10"/>
        <v>-3.3654336451615238E-2</v>
      </c>
      <c r="I132" s="10">
        <f t="shared" si="11"/>
        <v>2.554880299158286E-2</v>
      </c>
      <c r="J132" s="10">
        <f t="shared" si="12"/>
        <v>-6.0006757641628439E-2</v>
      </c>
      <c r="K132" s="10">
        <f t="shared" si="13"/>
        <v>-2.2704097033886934E-2</v>
      </c>
      <c r="L132" s="10"/>
      <c r="M132" s="10">
        <f t="shared" si="14"/>
        <v>0.9663456635483848</v>
      </c>
      <c r="N132" s="10">
        <f t="shared" si="15"/>
        <v>1.0255488029915829</v>
      </c>
      <c r="O132" s="10">
        <f t="shared" si="16"/>
        <v>0.93999324235837156</v>
      </c>
      <c r="P132" s="10"/>
    </row>
    <row r="133" spans="1:16" x14ac:dyDescent="0.25">
      <c r="A133" s="8">
        <v>41243</v>
      </c>
      <c r="B133" s="18">
        <v>-5.8833944384284399E-4</v>
      </c>
      <c r="C133" s="18">
        <v>-4.4070657560987402E-2</v>
      </c>
      <c r="D133" s="18">
        <v>5.5488774794415899E-2</v>
      </c>
      <c r="E133" s="18">
        <v>-5.9626252900110498E-2</v>
      </c>
      <c r="F133" s="18">
        <v>4.4878245234505299E-3</v>
      </c>
      <c r="G133" s="26"/>
      <c r="H133" s="10">
        <f t="shared" si="10"/>
        <v>-4.8558482084437929E-2</v>
      </c>
      <c r="I133" s="10">
        <f t="shared" si="11"/>
        <v>5.1000950270965371E-2</v>
      </c>
      <c r="J133" s="10">
        <f t="shared" si="12"/>
        <v>-6.4114077423561025E-2</v>
      </c>
      <c r="K133" s="10">
        <f t="shared" si="13"/>
        <v>-2.0557203079011193E-2</v>
      </c>
      <c r="L133" s="10"/>
      <c r="M133" s="10">
        <f t="shared" si="14"/>
        <v>0.95144151791556208</v>
      </c>
      <c r="N133" s="10">
        <f t="shared" si="15"/>
        <v>1.0510009502709654</v>
      </c>
      <c r="O133" s="10">
        <f t="shared" si="16"/>
        <v>0.93588592257643899</v>
      </c>
      <c r="P133" s="10"/>
    </row>
    <row r="134" spans="1:16" x14ac:dyDescent="0.25">
      <c r="A134" s="8">
        <v>41274</v>
      </c>
      <c r="B134" s="18">
        <v>8.1787659681259006E-2</v>
      </c>
      <c r="C134" s="18">
        <v>0.18563834855101199</v>
      </c>
      <c r="D134" s="18">
        <v>5.03307373570967E-2</v>
      </c>
      <c r="E134" s="18">
        <v>-1.06556858191215E-2</v>
      </c>
      <c r="F134" s="18">
        <v>4.3135957327753403E-3</v>
      </c>
      <c r="G134" s="26"/>
      <c r="H134" s="10">
        <f t="shared" si="10"/>
        <v>0.18132475281823665</v>
      </c>
      <c r="I134" s="10">
        <f t="shared" si="11"/>
        <v>4.6017141624321356E-2</v>
      </c>
      <c r="J134" s="10">
        <f t="shared" si="12"/>
        <v>-1.496928155189684E-2</v>
      </c>
      <c r="K134" s="10">
        <f t="shared" si="13"/>
        <v>7.0790870963553715E-2</v>
      </c>
      <c r="L134" s="10"/>
      <c r="M134" s="10">
        <f t="shared" si="14"/>
        <v>1.1813247528182367</v>
      </c>
      <c r="N134" s="10">
        <f t="shared" si="15"/>
        <v>1.0460171416243214</v>
      </c>
      <c r="O134" s="10">
        <f t="shared" si="16"/>
        <v>0.98503071844810319</v>
      </c>
      <c r="P134" s="10"/>
    </row>
    <row r="135" spans="1:16" x14ac:dyDescent="0.25">
      <c r="A135" s="8">
        <v>41305</v>
      </c>
      <c r="B135" s="18">
        <v>-2.07560011697989E-2</v>
      </c>
      <c r="C135" s="18">
        <v>-6.9006366052896506E-2</v>
      </c>
      <c r="D135" s="18">
        <v>-0.15024234552923299</v>
      </c>
      <c r="E135" s="18">
        <v>-9.9608978987943297E-2</v>
      </c>
      <c r="F135" s="18">
        <v>4.6953918947993901E-3</v>
      </c>
      <c r="G135" s="26"/>
      <c r="H135" s="10">
        <f t="shared" si="10"/>
        <v>-7.3701757947695901E-2</v>
      </c>
      <c r="I135" s="10">
        <f t="shared" si="11"/>
        <v>-0.15493773742403238</v>
      </c>
      <c r="J135" s="10">
        <f t="shared" si="12"/>
        <v>-0.10430437088274269</v>
      </c>
      <c r="K135" s="10">
        <f t="shared" si="13"/>
        <v>-0.11098128875149033</v>
      </c>
      <c r="L135" s="10"/>
      <c r="M135" s="10">
        <f t="shared" si="14"/>
        <v>0.92629824205230404</v>
      </c>
      <c r="N135" s="10">
        <f t="shared" si="15"/>
        <v>0.84506226257596762</v>
      </c>
      <c r="O135" s="10">
        <f t="shared" si="16"/>
        <v>0.89569562911725731</v>
      </c>
      <c r="P135" s="10"/>
    </row>
    <row r="136" spans="1:16" x14ac:dyDescent="0.25">
      <c r="A136" s="8">
        <v>41333</v>
      </c>
      <c r="B136" s="18">
        <v>-2.65523557499741E-2</v>
      </c>
      <c r="C136" s="18">
        <v>-9.2917637555758308E-3</v>
      </c>
      <c r="D136" s="18">
        <v>8.4642189929635594E-3</v>
      </c>
      <c r="E136" s="18">
        <v>-0.121689059783152</v>
      </c>
      <c r="F136" s="18">
        <v>4.0734609084620496E-3</v>
      </c>
      <c r="G136" s="26"/>
      <c r="H136" s="10">
        <f t="shared" si="10"/>
        <v>-1.336522466403788E-2</v>
      </c>
      <c r="I136" s="10">
        <f t="shared" si="11"/>
        <v>4.3907580845015098E-3</v>
      </c>
      <c r="J136" s="10">
        <f t="shared" si="12"/>
        <v>-0.12576252069161406</v>
      </c>
      <c r="K136" s="10">
        <f t="shared" si="13"/>
        <v>-4.4912329090383479E-2</v>
      </c>
      <c r="L136" s="10"/>
      <c r="M136" s="10">
        <f t="shared" si="14"/>
        <v>0.98663477533596211</v>
      </c>
      <c r="N136" s="10">
        <f t="shared" si="15"/>
        <v>1.0043907580845015</v>
      </c>
      <c r="O136" s="10">
        <f t="shared" si="16"/>
        <v>0.87423747930838591</v>
      </c>
      <c r="P136" s="10"/>
    </row>
    <row r="137" spans="1:16" x14ac:dyDescent="0.25">
      <c r="A137" s="8">
        <v>41362</v>
      </c>
      <c r="B137" s="18">
        <v>-1.20117776595064E-2</v>
      </c>
      <c r="C137" s="18">
        <v>-7.7500525467284398E-3</v>
      </c>
      <c r="D137" s="18">
        <v>8.0241298647634796E-2</v>
      </c>
      <c r="E137" s="18">
        <v>-4.51361329270916E-2</v>
      </c>
      <c r="F137" s="18">
        <v>4.3104629193482201E-3</v>
      </c>
      <c r="G137" s="26"/>
      <c r="H137" s="10">
        <f t="shared" si="10"/>
        <v>-1.2060515466076661E-2</v>
      </c>
      <c r="I137" s="10">
        <f t="shared" si="11"/>
        <v>7.5930835728286572E-2</v>
      </c>
      <c r="J137" s="10">
        <f t="shared" si="12"/>
        <v>-4.9446595846439817E-2</v>
      </c>
      <c r="K137" s="10">
        <f t="shared" si="13"/>
        <v>4.8079081385900323E-3</v>
      </c>
      <c r="L137" s="10"/>
      <c r="M137" s="10">
        <f t="shared" si="14"/>
        <v>0.98793948453392333</v>
      </c>
      <c r="N137" s="10">
        <f t="shared" si="15"/>
        <v>1.0759308357282866</v>
      </c>
      <c r="O137" s="10">
        <f t="shared" si="16"/>
        <v>0.95055340415356016</v>
      </c>
      <c r="P137" s="10"/>
    </row>
    <row r="138" spans="1:16" x14ac:dyDescent="0.25">
      <c r="A138" s="8">
        <v>41394</v>
      </c>
      <c r="B138" s="18">
        <v>-1.3270761723016501E-4</v>
      </c>
      <c r="C138" s="18">
        <v>-7.6210733965965602E-3</v>
      </c>
      <c r="D138" s="18">
        <v>1.5857143865698E-2</v>
      </c>
      <c r="E138" s="18">
        <v>-0.20191870835603701</v>
      </c>
      <c r="F138" s="18">
        <v>4.5197210552212399E-3</v>
      </c>
      <c r="G138" s="26"/>
      <c r="H138" s="10">
        <f t="shared" ref="H138:H189" si="17">C138-$F138</f>
        <v>-1.21407944518178E-2</v>
      </c>
      <c r="I138" s="10">
        <f t="shared" ref="I138:I189" si="18">D138-$F138</f>
        <v>1.133742281047676E-2</v>
      </c>
      <c r="J138" s="10">
        <f t="shared" ref="J138:J189" si="19">E138-$F138</f>
        <v>-0.20643842941125826</v>
      </c>
      <c r="K138" s="10">
        <f t="shared" ref="K138:K158" si="20">SUM(H138:J138)*(1/3)</f>
        <v>-6.9080600350866425E-2</v>
      </c>
      <c r="L138" s="10"/>
      <c r="M138" s="10">
        <f t="shared" ref="M138:M189" si="21">H138+1</f>
        <v>0.98785920554818218</v>
      </c>
      <c r="N138" s="10">
        <f t="shared" ref="N138:N189" si="22">I138+1</f>
        <v>1.0113374228104768</v>
      </c>
      <c r="O138" s="10">
        <f t="shared" ref="O138:O189" si="23">J138+1</f>
        <v>0.79356157058874177</v>
      </c>
      <c r="P138" s="10"/>
    </row>
    <row r="139" spans="1:16" x14ac:dyDescent="0.25">
      <c r="A139" s="8">
        <v>41425</v>
      </c>
      <c r="B139" s="18">
        <v>-3.2218909395467302E-2</v>
      </c>
      <c r="C139" s="18">
        <v>-0.110038632101399</v>
      </c>
      <c r="D139" s="18">
        <v>-7.4591579764039295E-2</v>
      </c>
      <c r="E139" s="18">
        <v>-2.70039629877083E-2</v>
      </c>
      <c r="F139" s="18">
        <v>4.7256475980377299E-3</v>
      </c>
      <c r="G139" s="26"/>
      <c r="H139" s="10">
        <f t="shared" si="17"/>
        <v>-0.11476427969943673</v>
      </c>
      <c r="I139" s="10">
        <f t="shared" si="18"/>
        <v>-7.9317227362077025E-2</v>
      </c>
      <c r="J139" s="10">
        <f t="shared" si="19"/>
        <v>-3.1729610585746026E-2</v>
      </c>
      <c r="K139" s="10">
        <f t="shared" si="20"/>
        <v>-7.5270372549086584E-2</v>
      </c>
      <c r="L139" s="10"/>
      <c r="M139" s="10">
        <f t="shared" si="21"/>
        <v>0.8852357203005633</v>
      </c>
      <c r="N139" s="10">
        <f t="shared" si="22"/>
        <v>0.92068277263792297</v>
      </c>
      <c r="O139" s="10">
        <f t="shared" si="23"/>
        <v>0.96827038941425392</v>
      </c>
      <c r="P139" s="10"/>
    </row>
    <row r="140" spans="1:16" x14ac:dyDescent="0.25">
      <c r="A140" s="8">
        <v>41453</v>
      </c>
      <c r="B140" s="18">
        <v>-4.2318261178384997E-2</v>
      </c>
      <c r="C140" s="18">
        <v>1.2094712990310799E-2</v>
      </c>
      <c r="D140" s="18">
        <v>-9.8646041418898295E-2</v>
      </c>
      <c r="E140" s="18">
        <v>-0.21913767329893499</v>
      </c>
      <c r="F140" s="18">
        <v>4.1184753690497403E-3</v>
      </c>
      <c r="G140" s="26"/>
      <c r="H140" s="10">
        <f t="shared" si="17"/>
        <v>7.9762376212610588E-3</v>
      </c>
      <c r="I140" s="10">
        <f t="shared" si="18"/>
        <v>-0.10276451678794804</v>
      </c>
      <c r="J140" s="10">
        <f t="shared" si="19"/>
        <v>-0.22325614866798474</v>
      </c>
      <c r="K140" s="10">
        <f t="shared" si="20"/>
        <v>-0.1060148092782239</v>
      </c>
      <c r="L140" s="10"/>
      <c r="M140" s="10">
        <f t="shared" si="21"/>
        <v>1.0079762376212611</v>
      </c>
      <c r="N140" s="10">
        <f t="shared" si="22"/>
        <v>0.89723548321205193</v>
      </c>
      <c r="O140" s="10">
        <f t="shared" si="23"/>
        <v>0.77674385133201529</v>
      </c>
      <c r="P140" s="10"/>
    </row>
    <row r="141" spans="1:16" x14ac:dyDescent="0.25">
      <c r="A141" s="8">
        <v>41486</v>
      </c>
      <c r="B141" s="18">
        <v>4.6168444665186402E-2</v>
      </c>
      <c r="C141" s="18">
        <v>-6.71079682731079E-3</v>
      </c>
      <c r="D141" s="18">
        <v>4.6343460448051203E-2</v>
      </c>
      <c r="E141" s="18">
        <v>-8.1457703217823293E-2</v>
      </c>
      <c r="F141" s="18">
        <v>4.7468230869698296E-3</v>
      </c>
      <c r="G141" s="26"/>
      <c r="H141" s="10">
        <f t="shared" si="17"/>
        <v>-1.1457619914280619E-2</v>
      </c>
      <c r="I141" s="10">
        <f t="shared" si="18"/>
        <v>4.1596637361081372E-2</v>
      </c>
      <c r="J141" s="10">
        <f t="shared" si="19"/>
        <v>-8.6204526304793125E-2</v>
      </c>
      <c r="K141" s="10">
        <f t="shared" si="20"/>
        <v>-1.8688502952664124E-2</v>
      </c>
      <c r="L141" s="10"/>
      <c r="M141" s="10">
        <f t="shared" si="21"/>
        <v>0.98854238008571937</v>
      </c>
      <c r="N141" s="10">
        <f t="shared" si="22"/>
        <v>1.0415966373610814</v>
      </c>
      <c r="O141" s="10">
        <f t="shared" si="23"/>
        <v>0.91379547369520686</v>
      </c>
      <c r="P141" s="10"/>
    </row>
    <row r="142" spans="1:16" x14ac:dyDescent="0.25">
      <c r="A142" s="8">
        <v>41516</v>
      </c>
      <c r="B142" s="18">
        <v>-9.2502101530671493E-3</v>
      </c>
      <c r="C142" s="18">
        <v>7.3058239325285402E-4</v>
      </c>
      <c r="D142" s="18">
        <v>-2.0499682938623299E-2</v>
      </c>
      <c r="E142" s="18">
        <v>5.3773447327641798E-2</v>
      </c>
      <c r="F142" s="18">
        <v>4.52679144838441E-3</v>
      </c>
      <c r="G142" s="26"/>
      <c r="H142" s="10">
        <f t="shared" si="17"/>
        <v>-3.796209055131556E-3</v>
      </c>
      <c r="I142" s="10">
        <f t="shared" si="18"/>
        <v>-2.5026474387007711E-2</v>
      </c>
      <c r="J142" s="10">
        <f t="shared" si="19"/>
        <v>4.9246655879257389E-2</v>
      </c>
      <c r="K142" s="10">
        <f t="shared" si="20"/>
        <v>6.8079908123727072E-3</v>
      </c>
      <c r="L142" s="10"/>
      <c r="M142" s="10">
        <f t="shared" si="21"/>
        <v>0.99620379094486844</v>
      </c>
      <c r="N142" s="10">
        <f t="shared" si="22"/>
        <v>0.97497352561299233</v>
      </c>
      <c r="O142" s="10">
        <f t="shared" si="23"/>
        <v>1.0492466558792575</v>
      </c>
      <c r="P142" s="10"/>
    </row>
    <row r="143" spans="1:16" x14ac:dyDescent="0.25">
      <c r="A143" s="8">
        <v>41547</v>
      </c>
      <c r="B143" s="18">
        <v>7.3489870501589602E-2</v>
      </c>
      <c r="C143" s="18">
        <v>9.1687652659717206E-2</v>
      </c>
      <c r="D143" s="18">
        <v>0.13372679524386999</v>
      </c>
      <c r="E143" s="18">
        <v>-1.90884915486941E-2</v>
      </c>
      <c r="F143" s="18">
        <v>4.3205843460067898E-3</v>
      </c>
      <c r="G143" s="26"/>
      <c r="H143" s="10">
        <f t="shared" si="17"/>
        <v>8.7367068313710411E-2</v>
      </c>
      <c r="I143" s="10">
        <f t="shared" si="18"/>
        <v>0.12940621089786319</v>
      </c>
      <c r="J143" s="10">
        <f t="shared" si="19"/>
        <v>-2.3409075894700891E-2</v>
      </c>
      <c r="K143" s="10">
        <f t="shared" si="20"/>
        <v>6.4454734438957564E-2</v>
      </c>
      <c r="L143" s="10"/>
      <c r="M143" s="10">
        <f t="shared" si="21"/>
        <v>1.0873670683137104</v>
      </c>
      <c r="N143" s="10">
        <f t="shared" si="22"/>
        <v>1.1294062108978631</v>
      </c>
      <c r="O143" s="10">
        <f t="shared" si="23"/>
        <v>0.97659092410529913</v>
      </c>
      <c r="P143" s="10"/>
    </row>
    <row r="144" spans="1:16" x14ac:dyDescent="0.25">
      <c r="A144" s="8">
        <v>41578</v>
      </c>
      <c r="B144" s="18">
        <v>3.7634353948340499E-2</v>
      </c>
      <c r="C144" s="18">
        <v>6.5268170772046802E-2</v>
      </c>
      <c r="D144" s="18">
        <v>1.9128263795862702E-2</v>
      </c>
      <c r="E144" s="18">
        <v>0.13763355404355401</v>
      </c>
      <c r="F144" s="18">
        <v>4.7413584039692697E-3</v>
      </c>
      <c r="G144" s="26"/>
      <c r="H144" s="10">
        <f t="shared" si="17"/>
        <v>6.0526812368077533E-2</v>
      </c>
      <c r="I144" s="10">
        <f t="shared" si="18"/>
        <v>1.4386905391893433E-2</v>
      </c>
      <c r="J144" s="10">
        <f t="shared" si="19"/>
        <v>0.13289219563958474</v>
      </c>
      <c r="K144" s="10">
        <f t="shared" si="20"/>
        <v>6.9268637799851901E-2</v>
      </c>
      <c r="L144" s="10"/>
      <c r="M144" s="10">
        <f t="shared" si="21"/>
        <v>1.0605268123680776</v>
      </c>
      <c r="N144" s="10">
        <f t="shared" si="22"/>
        <v>1.0143869053918935</v>
      </c>
      <c r="O144" s="10">
        <f t="shared" si="23"/>
        <v>1.1328921956395848</v>
      </c>
      <c r="P144" s="10"/>
    </row>
    <row r="145" spans="1:16" x14ac:dyDescent="0.25">
      <c r="A145" s="8">
        <v>41607</v>
      </c>
      <c r="B145" s="18">
        <v>-2.6320443925907999E-2</v>
      </c>
      <c r="C145" s="18">
        <v>-6.8526913194357206E-2</v>
      </c>
      <c r="D145" s="18">
        <v>-3.4916646891504401E-2</v>
      </c>
      <c r="E145" s="18">
        <v>-0.12625297882192499</v>
      </c>
      <c r="F145" s="18">
        <v>4.3592233706437602E-3</v>
      </c>
      <c r="G145" s="26"/>
      <c r="H145" s="10">
        <f t="shared" si="17"/>
        <v>-7.2886136565000967E-2</v>
      </c>
      <c r="I145" s="10">
        <f t="shared" si="18"/>
        <v>-3.9275870262148162E-2</v>
      </c>
      <c r="J145" s="10">
        <f t="shared" si="19"/>
        <v>-0.13061220219256875</v>
      </c>
      <c r="K145" s="10">
        <f t="shared" si="20"/>
        <v>-8.0924736339905962E-2</v>
      </c>
      <c r="L145" s="10"/>
      <c r="M145" s="10">
        <f t="shared" si="21"/>
        <v>0.92711386343499902</v>
      </c>
      <c r="N145" s="10">
        <f t="shared" si="22"/>
        <v>0.96072412973785182</v>
      </c>
      <c r="O145" s="10">
        <f t="shared" si="23"/>
        <v>0.86938779780743125</v>
      </c>
      <c r="P145" s="10"/>
    </row>
    <row r="146" spans="1:16" x14ac:dyDescent="0.25">
      <c r="A146" s="8">
        <v>41639</v>
      </c>
      <c r="B146" s="18">
        <v>-2.6117396403179099E-3</v>
      </c>
      <c r="C146" s="18">
        <v>3.8889621667194299E-2</v>
      </c>
      <c r="D146" s="18">
        <v>-2.31346350127914E-2</v>
      </c>
      <c r="E146" s="18">
        <v>-0.121555138713455</v>
      </c>
      <c r="F146" s="18">
        <v>4.5989844875271501E-3</v>
      </c>
      <c r="G146" s="26"/>
      <c r="H146" s="10">
        <f t="shared" si="17"/>
        <v>3.4290637179667148E-2</v>
      </c>
      <c r="I146" s="10">
        <f t="shared" si="18"/>
        <v>-2.7733619500318551E-2</v>
      </c>
      <c r="J146" s="10">
        <f t="shared" si="19"/>
        <v>-0.12615412320098215</v>
      </c>
      <c r="K146" s="10">
        <f t="shared" si="20"/>
        <v>-3.9865701840544512E-2</v>
      </c>
      <c r="L146" s="10"/>
      <c r="M146" s="10">
        <f t="shared" si="21"/>
        <v>1.0342906371796672</v>
      </c>
      <c r="N146" s="10">
        <f t="shared" si="22"/>
        <v>0.97226638049968139</v>
      </c>
      <c r="O146" s="10">
        <f t="shared" si="23"/>
        <v>0.87384587679901782</v>
      </c>
      <c r="P146" s="10"/>
    </row>
    <row r="147" spans="1:16" x14ac:dyDescent="0.25">
      <c r="A147" s="8">
        <v>41670</v>
      </c>
      <c r="B147" s="18">
        <v>-7.6557217547575704E-2</v>
      </c>
      <c r="C147" s="18">
        <v>-0.14536957998806399</v>
      </c>
      <c r="D147" s="18">
        <v>-0.23351226733717101</v>
      </c>
      <c r="E147" s="18">
        <v>0.25228951753470802</v>
      </c>
      <c r="F147" s="18">
        <v>4.8542738682741896E-3</v>
      </c>
      <c r="G147" s="26"/>
      <c r="H147" s="10">
        <f t="shared" si="17"/>
        <v>-0.15022385385633819</v>
      </c>
      <c r="I147" s="10">
        <f t="shared" si="18"/>
        <v>-0.2383665412054452</v>
      </c>
      <c r="J147" s="10">
        <f t="shared" si="19"/>
        <v>0.24743524366643382</v>
      </c>
      <c r="K147" s="10">
        <f t="shared" si="20"/>
        <v>-4.7051717131783188E-2</v>
      </c>
      <c r="L147" s="10"/>
      <c r="M147" s="10">
        <f t="shared" si="21"/>
        <v>0.84977614614366181</v>
      </c>
      <c r="N147" s="10">
        <f t="shared" si="22"/>
        <v>0.7616334587945548</v>
      </c>
      <c r="O147" s="10">
        <f t="shared" si="23"/>
        <v>1.2474352436664338</v>
      </c>
      <c r="P147" s="10"/>
    </row>
    <row r="148" spans="1:16" x14ac:dyDescent="0.25">
      <c r="A148" s="8">
        <v>41698</v>
      </c>
      <c r="B148" s="18">
        <v>8.8489631351238399E-2</v>
      </c>
      <c r="C148" s="18">
        <v>9.3353358041700002E-2</v>
      </c>
      <c r="D148" s="18">
        <v>9.5782469725254504E-2</v>
      </c>
      <c r="E148" s="18">
        <v>0.214999456985349</v>
      </c>
      <c r="F148" s="18">
        <v>4.5498038575482102E-3</v>
      </c>
      <c r="G148" s="26"/>
      <c r="H148" s="10">
        <f t="shared" si="17"/>
        <v>8.8803554184151798E-2</v>
      </c>
      <c r="I148" s="10">
        <f t="shared" si="18"/>
        <v>9.12326658677063E-2</v>
      </c>
      <c r="J148" s="10">
        <f t="shared" si="19"/>
        <v>0.21044965312780078</v>
      </c>
      <c r="K148" s="10">
        <f t="shared" si="20"/>
        <v>0.13016195772655295</v>
      </c>
      <c r="L148" s="10"/>
      <c r="M148" s="10">
        <f t="shared" si="21"/>
        <v>1.0888035541841519</v>
      </c>
      <c r="N148" s="10">
        <f t="shared" si="22"/>
        <v>1.0912326658677063</v>
      </c>
      <c r="O148" s="10">
        <f t="shared" si="23"/>
        <v>1.2104496531278008</v>
      </c>
      <c r="P148" s="10"/>
    </row>
    <row r="149" spans="1:16" x14ac:dyDescent="0.25">
      <c r="A149" s="8">
        <v>41729</v>
      </c>
      <c r="B149" s="18">
        <v>3.7651967342535203E-2</v>
      </c>
      <c r="C149" s="18">
        <v>0.147907812332359</v>
      </c>
      <c r="D149" s="18">
        <v>0.18921826961757601</v>
      </c>
      <c r="E149" s="18">
        <v>-2.1934126951385101E-2</v>
      </c>
      <c r="F149" s="18">
        <v>4.8153271250865803E-3</v>
      </c>
      <c r="G149" s="26"/>
      <c r="H149" s="10">
        <f t="shared" si="17"/>
        <v>0.14309248520727241</v>
      </c>
      <c r="I149" s="10">
        <f t="shared" si="18"/>
        <v>0.18440294249248942</v>
      </c>
      <c r="J149" s="10">
        <f t="shared" si="19"/>
        <v>-2.6749454076471682E-2</v>
      </c>
      <c r="K149" s="10">
        <f t="shared" si="20"/>
        <v>0.10024865787443005</v>
      </c>
      <c r="L149" s="10"/>
      <c r="M149" s="10">
        <f t="shared" si="21"/>
        <v>1.1430924852072724</v>
      </c>
      <c r="N149" s="10">
        <f t="shared" si="22"/>
        <v>1.1844029424924893</v>
      </c>
      <c r="O149" s="10">
        <f t="shared" si="23"/>
        <v>0.97325054592352833</v>
      </c>
      <c r="P149" s="10"/>
    </row>
    <row r="150" spans="1:16" x14ac:dyDescent="0.25">
      <c r="A150" s="8">
        <v>41759</v>
      </c>
      <c r="B150" s="18">
        <v>2.56819595348598E-2</v>
      </c>
      <c r="C150" s="18">
        <v>1.5270336741523E-2</v>
      </c>
      <c r="D150" s="18">
        <v>-2.6406274198675601E-2</v>
      </c>
      <c r="E150" s="18">
        <v>3.7270212457668699E-2</v>
      </c>
      <c r="F150" s="18">
        <v>5.0772226743158698E-3</v>
      </c>
      <c r="G150" s="26"/>
      <c r="H150" s="10">
        <f t="shared" si="17"/>
        <v>1.019311406720713E-2</v>
      </c>
      <c r="I150" s="10">
        <f t="shared" si="18"/>
        <v>-3.148349687299147E-2</v>
      </c>
      <c r="J150" s="10">
        <f t="shared" si="19"/>
        <v>3.2192989783352832E-2</v>
      </c>
      <c r="K150" s="10">
        <f t="shared" si="20"/>
        <v>3.6342023258561645E-3</v>
      </c>
      <c r="L150" s="10"/>
      <c r="M150" s="10">
        <f t="shared" si="21"/>
        <v>1.0101931140672071</v>
      </c>
      <c r="N150" s="10">
        <f t="shared" si="22"/>
        <v>0.96851650312700854</v>
      </c>
      <c r="O150" s="10">
        <f t="shared" si="23"/>
        <v>1.0321929897833528</v>
      </c>
      <c r="P150" s="10"/>
    </row>
    <row r="151" spans="1:16" x14ac:dyDescent="0.25">
      <c r="A151" s="8">
        <v>41789</v>
      </c>
      <c r="B151" s="18">
        <v>1.16217567449918E-2</v>
      </c>
      <c r="C151" s="18">
        <v>2.1449556030711699E-2</v>
      </c>
      <c r="D151" s="18">
        <v>4.3610851223703201E-2</v>
      </c>
      <c r="E151" s="18">
        <v>-0.13529277545924301</v>
      </c>
      <c r="F151" s="18">
        <v>5.1094184335274103E-3</v>
      </c>
      <c r="G151" s="26"/>
      <c r="H151" s="10">
        <f t="shared" si="17"/>
        <v>1.6340137597184289E-2</v>
      </c>
      <c r="I151" s="10">
        <f t="shared" si="18"/>
        <v>3.8501432790175788E-2</v>
      </c>
      <c r="J151" s="10">
        <f t="shared" si="19"/>
        <v>-0.14040219389277042</v>
      </c>
      <c r="K151" s="10">
        <f t="shared" si="20"/>
        <v>-2.8520207835136778E-2</v>
      </c>
      <c r="L151" s="10"/>
      <c r="M151" s="10">
        <f t="shared" si="21"/>
        <v>1.0163401375971843</v>
      </c>
      <c r="N151" s="10">
        <f t="shared" si="22"/>
        <v>1.0385014327901758</v>
      </c>
      <c r="O151" s="10">
        <f t="shared" si="23"/>
        <v>0.85959780610722958</v>
      </c>
      <c r="P151" s="10"/>
    </row>
    <row r="152" spans="1:16" x14ac:dyDescent="0.25">
      <c r="A152" s="8">
        <v>41820</v>
      </c>
      <c r="B152" s="18">
        <v>2.2382565355862399E-2</v>
      </c>
      <c r="C152" s="18">
        <v>1.8390729738077399E-2</v>
      </c>
      <c r="D152" s="18">
        <v>3.7477077805432697E-2</v>
      </c>
      <c r="E152" s="18">
        <v>7.3056807785875505E-2</v>
      </c>
      <c r="F152" s="18">
        <v>4.8872980864542699E-3</v>
      </c>
      <c r="G152" s="26"/>
      <c r="H152" s="10">
        <f t="shared" si="17"/>
        <v>1.350343165162313E-2</v>
      </c>
      <c r="I152" s="10">
        <f t="shared" si="18"/>
        <v>3.2589779718978425E-2</v>
      </c>
      <c r="J152" s="10">
        <f t="shared" si="19"/>
        <v>6.8169509699421232E-2</v>
      </c>
      <c r="K152" s="10">
        <f t="shared" si="20"/>
        <v>3.8087573690007592E-2</v>
      </c>
      <c r="L152" s="10"/>
      <c r="M152" s="10">
        <f t="shared" si="21"/>
        <v>1.0135034316516232</v>
      </c>
      <c r="N152" s="10">
        <f t="shared" si="22"/>
        <v>1.0325897797189785</v>
      </c>
      <c r="O152" s="10">
        <f t="shared" si="23"/>
        <v>1.0681695096994213</v>
      </c>
      <c r="P152" s="10"/>
    </row>
    <row r="153" spans="1:16" x14ac:dyDescent="0.25">
      <c r="A153" s="8">
        <v>41851</v>
      </c>
      <c r="B153" s="18">
        <v>2.1605350832962699E-3</v>
      </c>
      <c r="C153" s="18">
        <v>-8.8066086062265E-3</v>
      </c>
      <c r="D153" s="18">
        <v>5.3454519679356501E-2</v>
      </c>
      <c r="E153" s="18">
        <v>2.2006623250197199E-2</v>
      </c>
      <c r="F153" s="18">
        <v>5.4278405046397299E-3</v>
      </c>
      <c r="G153" s="26"/>
      <c r="H153" s="10">
        <f t="shared" si="17"/>
        <v>-1.4234449110866229E-2</v>
      </c>
      <c r="I153" s="10">
        <f t="shared" si="18"/>
        <v>4.8026679174716772E-2</v>
      </c>
      <c r="J153" s="10">
        <f t="shared" si="19"/>
        <v>1.657878274555747E-2</v>
      </c>
      <c r="K153" s="10">
        <f t="shared" si="20"/>
        <v>1.6790337603136002E-2</v>
      </c>
      <c r="L153" s="10"/>
      <c r="M153" s="10">
        <f t="shared" si="21"/>
        <v>0.98576555088913376</v>
      </c>
      <c r="N153" s="10">
        <f t="shared" si="22"/>
        <v>1.0480266791747168</v>
      </c>
      <c r="O153" s="10">
        <f t="shared" si="23"/>
        <v>1.0165787827455575</v>
      </c>
      <c r="P153" s="10"/>
    </row>
    <row r="154" spans="1:16" x14ac:dyDescent="0.25">
      <c r="A154" s="8">
        <v>41880</v>
      </c>
      <c r="B154" s="18">
        <v>4.2418955993284098E-4</v>
      </c>
      <c r="C154" s="18">
        <v>-4.1767546983887502E-2</v>
      </c>
      <c r="D154" s="18">
        <v>-3.6787810390651002E-2</v>
      </c>
      <c r="E154" s="18">
        <v>-5.9477936187082303E-3</v>
      </c>
      <c r="F154" s="18">
        <v>5.0968896867713501E-3</v>
      </c>
      <c r="G154" s="26"/>
      <c r="H154" s="10">
        <f t="shared" si="17"/>
        <v>-4.686443667065885E-2</v>
      </c>
      <c r="I154" s="10">
        <f t="shared" si="18"/>
        <v>-4.188470007742235E-2</v>
      </c>
      <c r="J154" s="10">
        <f t="shared" si="19"/>
        <v>-1.104468330547958E-2</v>
      </c>
      <c r="K154" s="10">
        <f t="shared" si="20"/>
        <v>-3.3264606684520262E-2</v>
      </c>
      <c r="L154" s="10"/>
      <c r="M154" s="10">
        <f t="shared" si="21"/>
        <v>0.95313556332934113</v>
      </c>
      <c r="N154" s="10">
        <f t="shared" si="22"/>
        <v>0.9581152999225776</v>
      </c>
      <c r="O154" s="10">
        <f t="shared" si="23"/>
        <v>0.98895531669452041</v>
      </c>
      <c r="P154" s="10"/>
    </row>
    <row r="155" spans="1:16" x14ac:dyDescent="0.25">
      <c r="A155" s="8">
        <v>41912</v>
      </c>
      <c r="B155" s="18">
        <v>-8.1644358657316493E-2</v>
      </c>
      <c r="C155" s="18">
        <v>-9.0782587877949003E-2</v>
      </c>
      <c r="D155" s="18">
        <v>-0.112244100913638</v>
      </c>
      <c r="E155" s="18">
        <v>-0.27892943004895698</v>
      </c>
      <c r="F155" s="18">
        <v>5.4086328025544301E-3</v>
      </c>
      <c r="G155" s="26"/>
      <c r="H155" s="10">
        <f t="shared" si="17"/>
        <v>-9.6191220680503439E-2</v>
      </c>
      <c r="I155" s="10">
        <f t="shared" si="18"/>
        <v>-0.11765273371619243</v>
      </c>
      <c r="J155" s="10">
        <f t="shared" si="19"/>
        <v>-0.28433806285151142</v>
      </c>
      <c r="K155" s="10">
        <f t="shared" si="20"/>
        <v>-0.16606067241606909</v>
      </c>
      <c r="L155" s="10"/>
      <c r="M155" s="10">
        <f t="shared" si="21"/>
        <v>0.90380877931949655</v>
      </c>
      <c r="N155" s="10">
        <f t="shared" si="22"/>
        <v>0.88234726628380755</v>
      </c>
      <c r="O155" s="10">
        <f t="shared" si="23"/>
        <v>0.71566193714848858</v>
      </c>
      <c r="P155" s="10"/>
    </row>
    <row r="156" spans="1:16" x14ac:dyDescent="0.25">
      <c r="A156" s="8">
        <v>41943</v>
      </c>
      <c r="B156" s="18">
        <v>3.4323751105634598E-2</v>
      </c>
      <c r="C156" s="18">
        <v>8.7517887317938303E-2</v>
      </c>
      <c r="D156" s="18">
        <v>0.14824424171800901</v>
      </c>
      <c r="E156" s="18">
        <v>-0.308636976235727</v>
      </c>
      <c r="F156" s="18">
        <v>5.6073026365510703E-3</v>
      </c>
      <c r="G156" s="26"/>
      <c r="H156" s="10">
        <f t="shared" si="17"/>
        <v>8.1910584681387233E-2</v>
      </c>
      <c r="I156" s="10">
        <f t="shared" si="18"/>
        <v>0.14263693908145794</v>
      </c>
      <c r="J156" s="10">
        <f t="shared" si="19"/>
        <v>-0.31424427887227807</v>
      </c>
      <c r="K156" s="10">
        <f t="shared" si="20"/>
        <v>-2.9898918369810963E-2</v>
      </c>
      <c r="L156" s="10"/>
      <c r="M156" s="10">
        <f t="shared" si="21"/>
        <v>1.0819105846813872</v>
      </c>
      <c r="N156" s="10">
        <f t="shared" si="22"/>
        <v>1.1426369390814579</v>
      </c>
      <c r="O156" s="10">
        <f t="shared" si="23"/>
        <v>0.68575572112772187</v>
      </c>
      <c r="P156" s="10"/>
    </row>
    <row r="157" spans="1:16" x14ac:dyDescent="0.25">
      <c r="A157" s="8">
        <v>41971</v>
      </c>
      <c r="B157" s="18">
        <v>1.5084044438691199E-3</v>
      </c>
      <c r="C157" s="18">
        <v>-2.2207418499372501E-2</v>
      </c>
      <c r="D157" s="18">
        <v>1.3380430855106601E-2</v>
      </c>
      <c r="E157" s="18">
        <v>5.2455774742227998E-2</v>
      </c>
      <c r="F157" s="18">
        <v>4.8796343999601898E-3</v>
      </c>
      <c r="G157" s="26"/>
      <c r="H157" s="10">
        <f t="shared" si="17"/>
        <v>-2.7087052899332692E-2</v>
      </c>
      <c r="I157" s="10">
        <f t="shared" si="18"/>
        <v>8.5007964551464116E-3</v>
      </c>
      <c r="J157" s="10">
        <f t="shared" si="19"/>
        <v>4.7576140342267807E-2</v>
      </c>
      <c r="K157" s="10">
        <f t="shared" si="20"/>
        <v>9.6632946326938411E-3</v>
      </c>
      <c r="L157" s="10"/>
      <c r="M157" s="10">
        <f t="shared" si="21"/>
        <v>0.97291294710066734</v>
      </c>
      <c r="N157" s="10">
        <f t="shared" si="22"/>
        <v>1.0085007964551465</v>
      </c>
      <c r="O157" s="10">
        <f t="shared" si="23"/>
        <v>1.0475761403422679</v>
      </c>
      <c r="P157" s="10"/>
    </row>
    <row r="158" spans="1:16" x14ac:dyDescent="0.25">
      <c r="A158" s="8">
        <v>42004</v>
      </c>
      <c r="B158" s="18">
        <v>-4.30476011642099E-2</v>
      </c>
      <c r="C158" s="18">
        <v>1.00488726234171E-2</v>
      </c>
      <c r="D158" s="18">
        <v>-7.3059610563498897E-2</v>
      </c>
      <c r="E158" s="18">
        <v>-1.29570658260054E-2</v>
      </c>
      <c r="F158" s="18">
        <v>5.6192061990276701E-3</v>
      </c>
      <c r="G158" s="26"/>
      <c r="H158" s="10">
        <f t="shared" si="17"/>
        <v>4.4296664243894295E-3</v>
      </c>
      <c r="I158" s="10">
        <f t="shared" si="18"/>
        <v>-7.8678816762526568E-2</v>
      </c>
      <c r="J158" s="10">
        <f t="shared" si="19"/>
        <v>-1.8576272025033071E-2</v>
      </c>
      <c r="K158" s="10">
        <f t="shared" si="20"/>
        <v>-3.0941807454390069E-2</v>
      </c>
      <c r="L158" s="10"/>
      <c r="M158" s="10">
        <f t="shared" si="21"/>
        <v>1.0044296664243895</v>
      </c>
      <c r="N158" s="10">
        <f t="shared" si="22"/>
        <v>0.92132118323747347</v>
      </c>
      <c r="O158" s="10">
        <f t="shared" si="23"/>
        <v>0.98142372797496691</v>
      </c>
      <c r="P158" s="10"/>
    </row>
    <row r="159" spans="1:16" x14ac:dyDescent="0.25">
      <c r="A159" s="8">
        <v>42034</v>
      </c>
      <c r="B159" s="18">
        <v>2.1506187704863199E-2</v>
      </c>
      <c r="C159" s="18">
        <v>6.7915415219340594E-2</v>
      </c>
      <c r="D159" s="18">
        <v>0.11693543306042101</v>
      </c>
      <c r="E159" s="18">
        <v>0.33289524730650299</v>
      </c>
      <c r="F159" s="18">
        <v>5.3958070104944602E-3</v>
      </c>
      <c r="H159" s="10">
        <f t="shared" si="17"/>
        <v>6.2519608208846139E-2</v>
      </c>
      <c r="I159" s="10">
        <f t="shared" si="18"/>
        <v>0.11153962604992655</v>
      </c>
      <c r="J159" s="10">
        <f t="shared" si="19"/>
        <v>0.32749944029600853</v>
      </c>
      <c r="K159" s="10">
        <f>SUM(H159:J159)*(1/3)</f>
        <v>0.16718622485159373</v>
      </c>
      <c r="M159" s="10">
        <f t="shared" si="21"/>
        <v>1.0625196082088462</v>
      </c>
      <c r="N159" s="10">
        <f t="shared" si="22"/>
        <v>1.1115396260499266</v>
      </c>
      <c r="O159" s="10">
        <f t="shared" si="23"/>
        <v>1.3274994402960085</v>
      </c>
    </row>
    <row r="160" spans="1:16" x14ac:dyDescent="0.25">
      <c r="A160" s="8">
        <v>42062</v>
      </c>
      <c r="B160" s="18">
        <v>3.7984009600386698E-2</v>
      </c>
      <c r="C160" s="18">
        <v>-1.62037052133461E-2</v>
      </c>
      <c r="D160" s="18">
        <v>3.1954739889747501E-2</v>
      </c>
      <c r="E160" s="18">
        <v>-4.39356449966554E-2</v>
      </c>
      <c r="F160" s="18">
        <v>4.8913284177185502E-3</v>
      </c>
      <c r="H160" s="10">
        <f t="shared" si="17"/>
        <v>-2.1095033631064651E-2</v>
      </c>
      <c r="I160" s="10">
        <f t="shared" si="18"/>
        <v>2.706341147202895E-2</v>
      </c>
      <c r="J160" s="10">
        <f t="shared" si="19"/>
        <v>-4.8826973414373948E-2</v>
      </c>
      <c r="K160" s="10">
        <f t="shared" ref="K160:K189" si="24">SUM(H160:J160)*(1/3)</f>
        <v>-1.4286198524469884E-2</v>
      </c>
      <c r="M160" s="10">
        <f t="shared" si="21"/>
        <v>0.97890496636893531</v>
      </c>
      <c r="N160" s="10">
        <f t="shared" si="22"/>
        <v>1.027063411472029</v>
      </c>
      <c r="O160" s="10">
        <f t="shared" si="23"/>
        <v>0.95117302658562608</v>
      </c>
    </row>
    <row r="161" spans="1:15" x14ac:dyDescent="0.25">
      <c r="A161" s="8">
        <v>42094</v>
      </c>
      <c r="B161" s="18">
        <v>-5.0352888290259502E-2</v>
      </c>
      <c r="C161" s="18">
        <v>6.0225109992860501E-2</v>
      </c>
      <c r="D161" s="18">
        <v>-6.7752890190040202E-2</v>
      </c>
      <c r="E161" s="18">
        <v>-0.143451661869127</v>
      </c>
      <c r="F161" s="18">
        <v>5.3885699578364301E-3</v>
      </c>
      <c r="H161" s="10">
        <f t="shared" si="17"/>
        <v>5.483654003502407E-2</v>
      </c>
      <c r="I161" s="10">
        <f t="shared" si="18"/>
        <v>-7.3141460147876633E-2</v>
      </c>
      <c r="J161" s="10">
        <f t="shared" si="19"/>
        <v>-0.14884023182696343</v>
      </c>
      <c r="K161" s="10">
        <f t="shared" si="24"/>
        <v>-5.5715050646605327E-2</v>
      </c>
      <c r="M161" s="10">
        <f t="shared" si="21"/>
        <v>1.0548365400350241</v>
      </c>
      <c r="N161" s="10">
        <f t="shared" si="22"/>
        <v>0.92685853985212341</v>
      </c>
      <c r="O161" s="10">
        <f t="shared" si="23"/>
        <v>0.85115976817303651</v>
      </c>
    </row>
    <row r="162" spans="1:15" x14ac:dyDescent="0.25">
      <c r="A162" s="8">
        <v>42124</v>
      </c>
      <c r="B162" s="18">
        <v>6.6984442270509204E-2</v>
      </c>
      <c r="C162" s="18">
        <v>8.0019657900018498E-2</v>
      </c>
      <c r="D162" s="18">
        <v>5.8967520616320199E-2</v>
      </c>
      <c r="E162" s="18">
        <v>0.17761408120292199</v>
      </c>
      <c r="F162" s="18">
        <v>5.3917462143602199E-3</v>
      </c>
      <c r="H162" s="10">
        <f t="shared" si="17"/>
        <v>7.4627911685658271E-2</v>
      </c>
      <c r="I162" s="10">
        <f t="shared" si="18"/>
        <v>5.3575774401959979E-2</v>
      </c>
      <c r="J162" s="10">
        <f t="shared" si="19"/>
        <v>0.17222233498856176</v>
      </c>
      <c r="K162" s="10">
        <f t="shared" si="24"/>
        <v>0.10014200702539333</v>
      </c>
      <c r="M162" s="10">
        <f t="shared" si="21"/>
        <v>1.0746279116856583</v>
      </c>
      <c r="N162" s="10">
        <f t="shared" si="22"/>
        <v>1.05357577440196</v>
      </c>
      <c r="O162" s="10">
        <f t="shared" si="23"/>
        <v>1.1722223349885619</v>
      </c>
    </row>
    <row r="163" spans="1:15" x14ac:dyDescent="0.25">
      <c r="A163" s="8">
        <v>42153</v>
      </c>
      <c r="B163" s="18">
        <v>-5.8579972829723402E-2</v>
      </c>
      <c r="C163" s="18">
        <v>-0.112454315515733</v>
      </c>
      <c r="D163" s="18">
        <v>4.4555222948052503E-2</v>
      </c>
      <c r="E163" s="18">
        <v>-0.14478306811001901</v>
      </c>
      <c r="F163" s="18">
        <v>5.1563385445210202E-3</v>
      </c>
      <c r="H163" s="10">
        <f t="shared" si="17"/>
        <v>-0.11761065406025402</v>
      </c>
      <c r="I163" s="10">
        <f t="shared" si="18"/>
        <v>3.9398884403531481E-2</v>
      </c>
      <c r="J163" s="10">
        <f t="shared" si="19"/>
        <v>-0.14993940665454003</v>
      </c>
      <c r="K163" s="10">
        <f t="shared" si="24"/>
        <v>-7.6050392103754194E-2</v>
      </c>
      <c r="M163" s="10">
        <f t="shared" si="21"/>
        <v>0.88238934593974594</v>
      </c>
      <c r="N163" s="10">
        <f t="shared" si="22"/>
        <v>1.0393988844035316</v>
      </c>
      <c r="O163" s="10">
        <f t="shared" si="23"/>
        <v>0.85006059334545991</v>
      </c>
    </row>
    <row r="164" spans="1:15" x14ac:dyDescent="0.25">
      <c r="A164" s="8">
        <v>42185</v>
      </c>
      <c r="B164" s="18">
        <v>-7.2219395426234003E-3</v>
      </c>
      <c r="C164" s="18">
        <v>1.34431072399183E-2</v>
      </c>
      <c r="D164" s="18">
        <v>3.39005937458325E-2</v>
      </c>
      <c r="E164" s="18">
        <v>-6.7676753502796005E-2</v>
      </c>
      <c r="F164" s="18">
        <v>5.4131359392719496E-3</v>
      </c>
      <c r="H164" s="10">
        <f t="shared" si="17"/>
        <v>8.0299713006463502E-3</v>
      </c>
      <c r="I164" s="10">
        <f t="shared" si="18"/>
        <v>2.8487457806560548E-2</v>
      </c>
      <c r="J164" s="10">
        <f t="shared" si="19"/>
        <v>-7.3089889442067957E-2</v>
      </c>
      <c r="K164" s="10">
        <f t="shared" si="24"/>
        <v>-1.2190820111620352E-2</v>
      </c>
      <c r="M164" s="10">
        <f t="shared" si="21"/>
        <v>1.0080299713006464</v>
      </c>
      <c r="N164" s="10">
        <f t="shared" si="22"/>
        <v>1.0284874578065606</v>
      </c>
      <c r="O164" s="10">
        <f t="shared" si="23"/>
        <v>0.92691011055793204</v>
      </c>
    </row>
    <row r="165" spans="1:15" x14ac:dyDescent="0.25">
      <c r="A165" s="8">
        <v>42216</v>
      </c>
      <c r="B165" s="18">
        <v>-3.6072678667265302E-2</v>
      </c>
      <c r="C165" s="18">
        <v>-8.8319173585634306E-2</v>
      </c>
      <c r="D165" s="18">
        <v>-3.4178172274610397E-2</v>
      </c>
      <c r="E165" s="18">
        <v>-0.33396120349389802</v>
      </c>
      <c r="F165" s="18">
        <v>5.7143590534165503E-3</v>
      </c>
      <c r="H165" s="10">
        <f t="shared" si="17"/>
        <v>-9.4033532639050857E-2</v>
      </c>
      <c r="I165" s="10">
        <f t="shared" si="18"/>
        <v>-3.9892531328026948E-2</v>
      </c>
      <c r="J165" s="10">
        <f t="shared" si="19"/>
        <v>-0.33967556254731457</v>
      </c>
      <c r="K165" s="10">
        <f t="shared" si="24"/>
        <v>-0.15786720883813077</v>
      </c>
      <c r="M165" s="10">
        <f t="shared" si="21"/>
        <v>0.9059664673609491</v>
      </c>
      <c r="N165" s="10">
        <f t="shared" si="22"/>
        <v>0.96010746867197305</v>
      </c>
      <c r="O165" s="10">
        <f t="shared" si="23"/>
        <v>0.66032443745268543</v>
      </c>
    </row>
    <row r="166" spans="1:15" x14ac:dyDescent="0.25">
      <c r="A166" s="8">
        <v>42247</v>
      </c>
      <c r="B166" s="18">
        <v>-7.8475376819222495E-2</v>
      </c>
      <c r="C166" s="18">
        <v>-8.31678701794627E-2</v>
      </c>
      <c r="D166" s="18">
        <v>-4.2688702044638899E-2</v>
      </c>
      <c r="E166" s="18">
        <v>0.33975931384900099</v>
      </c>
      <c r="F166" s="18">
        <v>5.3053571481555999E-3</v>
      </c>
      <c r="H166" s="10">
        <f t="shared" si="17"/>
        <v>-8.8473227327618295E-2</v>
      </c>
      <c r="I166" s="10">
        <f t="shared" si="18"/>
        <v>-4.7994059192794501E-2</v>
      </c>
      <c r="J166" s="10">
        <f t="shared" si="19"/>
        <v>0.33445395670084538</v>
      </c>
      <c r="K166" s="10">
        <f t="shared" si="24"/>
        <v>6.5995556726810858E-2</v>
      </c>
      <c r="M166" s="10">
        <f t="shared" si="21"/>
        <v>0.91152677267238169</v>
      </c>
      <c r="N166" s="10">
        <f t="shared" si="22"/>
        <v>0.95200594080720546</v>
      </c>
      <c r="O166" s="10">
        <f t="shared" si="23"/>
        <v>1.3344539567008453</v>
      </c>
    </row>
    <row r="167" spans="1:15" x14ac:dyDescent="0.25">
      <c r="A167" s="8">
        <v>42277</v>
      </c>
      <c r="B167" s="18">
        <v>-3.4223834887855999E-2</v>
      </c>
      <c r="C167" s="18">
        <v>-9.6839620135322602E-2</v>
      </c>
      <c r="D167" s="18">
        <v>-5.5191100220579999E-2</v>
      </c>
      <c r="E167" s="18">
        <v>-1.9157366005542398E-2</v>
      </c>
      <c r="F167" s="18">
        <v>5.5628761764709902E-3</v>
      </c>
      <c r="H167" s="10">
        <f t="shared" si="17"/>
        <v>-0.10240249631179359</v>
      </c>
      <c r="I167" s="10">
        <f t="shared" si="18"/>
        <v>-6.0753976397050991E-2</v>
      </c>
      <c r="J167" s="10">
        <f t="shared" si="19"/>
        <v>-2.4720242182013387E-2</v>
      </c>
      <c r="K167" s="10">
        <f t="shared" si="24"/>
        <v>-6.2625571630285981E-2</v>
      </c>
      <c r="M167" s="10">
        <f t="shared" si="21"/>
        <v>0.89759750368820646</v>
      </c>
      <c r="N167" s="10">
        <f t="shared" si="22"/>
        <v>0.93924602360294895</v>
      </c>
      <c r="O167" s="10">
        <f t="shared" si="23"/>
        <v>0.97527975781798659</v>
      </c>
    </row>
    <row r="168" spans="1:15" x14ac:dyDescent="0.25">
      <c r="A168" s="8">
        <v>42307</v>
      </c>
      <c r="B168" s="18">
        <v>7.9128733653246602E-2</v>
      </c>
      <c r="C168" s="18">
        <v>6.9132755283866504E-2</v>
      </c>
      <c r="D168" s="18">
        <v>6.20557659837754E-2</v>
      </c>
      <c r="E168" s="18">
        <v>7.8268024714498605E-2</v>
      </c>
      <c r="F168" s="18">
        <v>5.56649529649666E-3</v>
      </c>
      <c r="H168" s="10">
        <f t="shared" si="17"/>
        <v>6.3566259987369839E-2</v>
      </c>
      <c r="I168" s="10">
        <f t="shared" si="18"/>
        <v>5.6489270687278742E-2</v>
      </c>
      <c r="J168" s="10">
        <f t="shared" si="19"/>
        <v>7.2701529418001939E-2</v>
      </c>
      <c r="K168" s="10">
        <f t="shared" si="24"/>
        <v>6.4252353364216835E-2</v>
      </c>
      <c r="M168" s="10">
        <f t="shared" si="21"/>
        <v>1.0635662599873699</v>
      </c>
      <c r="N168" s="10">
        <f t="shared" si="22"/>
        <v>1.0564892706872788</v>
      </c>
      <c r="O168" s="10">
        <f t="shared" si="23"/>
        <v>1.072701529418002</v>
      </c>
    </row>
    <row r="169" spans="1:15" x14ac:dyDescent="0.25">
      <c r="A169" s="8">
        <v>42338</v>
      </c>
      <c r="B169" s="18">
        <v>-8.2835376811674799E-2</v>
      </c>
      <c r="C169" s="18">
        <v>-0.139415460888447</v>
      </c>
      <c r="D169" s="18">
        <v>-5.0865450839507102E-2</v>
      </c>
      <c r="E169" s="18">
        <v>-0.26002833970325401</v>
      </c>
      <c r="F169" s="18">
        <v>5.3782861418976103E-3</v>
      </c>
      <c r="H169" s="10">
        <f t="shared" si="17"/>
        <v>-0.14479374703034462</v>
      </c>
      <c r="I169" s="10">
        <f t="shared" si="18"/>
        <v>-5.624373698140471E-2</v>
      </c>
      <c r="J169" s="10">
        <f t="shared" si="19"/>
        <v>-0.26540662584515162</v>
      </c>
      <c r="K169" s="10">
        <f t="shared" si="24"/>
        <v>-0.1554813699523003</v>
      </c>
      <c r="M169" s="10">
        <f t="shared" si="21"/>
        <v>0.85520625296965536</v>
      </c>
      <c r="N169" s="10">
        <f t="shared" si="22"/>
        <v>0.94375626301859528</v>
      </c>
      <c r="O169" s="10">
        <f t="shared" si="23"/>
        <v>0.73459337415484838</v>
      </c>
    </row>
    <row r="170" spans="1:15" x14ac:dyDescent="0.25">
      <c r="A170" s="8">
        <v>42369</v>
      </c>
      <c r="B170" s="18">
        <v>-8.0314637726188895E-2</v>
      </c>
      <c r="C170" s="18">
        <v>-0.182021368273766</v>
      </c>
      <c r="D170" s="18">
        <v>-8.1233172822050601E-2</v>
      </c>
      <c r="E170" s="18">
        <v>8.8825477355581203E-2</v>
      </c>
      <c r="F170" s="18">
        <v>6.0703138018225397E-3</v>
      </c>
      <c r="H170" s="10">
        <f t="shared" si="17"/>
        <v>-0.18809168207558855</v>
      </c>
      <c r="I170" s="10">
        <f t="shared" si="18"/>
        <v>-8.7303486623873133E-2</v>
      </c>
      <c r="J170" s="10">
        <f t="shared" si="19"/>
        <v>8.2755163553758671E-2</v>
      </c>
      <c r="K170" s="10">
        <f t="shared" si="24"/>
        <v>-6.421333504856766E-2</v>
      </c>
      <c r="M170" s="10">
        <f t="shared" si="21"/>
        <v>0.81190831792441143</v>
      </c>
      <c r="N170" s="10">
        <f t="shared" si="22"/>
        <v>0.91269651337612689</v>
      </c>
      <c r="O170" s="10">
        <f t="shared" si="23"/>
        <v>1.0827551635537587</v>
      </c>
    </row>
    <row r="171" spans="1:15" x14ac:dyDescent="0.25">
      <c r="A171" s="8">
        <v>42398</v>
      </c>
      <c r="B171" s="18">
        <v>-5.55655150008963E-2</v>
      </c>
      <c r="C171" s="18">
        <v>-3.7560408637670503E-2</v>
      </c>
      <c r="D171" s="18">
        <v>-9.11363763711414E-2</v>
      </c>
      <c r="E171" s="18">
        <v>0.23891409880196501</v>
      </c>
      <c r="F171" s="18">
        <v>5.6137118671193403E-3</v>
      </c>
      <c r="H171" s="10">
        <f t="shared" si="17"/>
        <v>-4.3174120504789845E-2</v>
      </c>
      <c r="I171" s="10">
        <f t="shared" si="18"/>
        <v>-9.6750088238260742E-2</v>
      </c>
      <c r="J171" s="10">
        <f t="shared" si="19"/>
        <v>0.23330038693484567</v>
      </c>
      <c r="K171" s="10">
        <f t="shared" si="24"/>
        <v>3.1125392730598361E-2</v>
      </c>
      <c r="M171" s="10">
        <f t="shared" si="21"/>
        <v>0.95682587949521014</v>
      </c>
      <c r="N171" s="10">
        <f t="shared" si="22"/>
        <v>0.9032499117617393</v>
      </c>
      <c r="O171" s="10">
        <f t="shared" si="23"/>
        <v>1.2333003869348458</v>
      </c>
    </row>
    <row r="172" spans="1:15" x14ac:dyDescent="0.25">
      <c r="A172" s="8">
        <v>42429</v>
      </c>
      <c r="B172" s="18">
        <v>1.1797097818545901E-2</v>
      </c>
      <c r="C172" s="18">
        <v>-2.1222201035332702E-2</v>
      </c>
      <c r="D172" s="18">
        <v>-0.116574629429016</v>
      </c>
      <c r="E172" s="18">
        <v>0.51929813349523202</v>
      </c>
      <c r="F172" s="18">
        <v>5.8846270431607197E-3</v>
      </c>
      <c r="H172" s="10">
        <f t="shared" si="17"/>
        <v>-2.710682807849342E-2</v>
      </c>
      <c r="I172" s="10">
        <f t="shared" si="18"/>
        <v>-0.12245925647217672</v>
      </c>
      <c r="J172" s="10">
        <f t="shared" si="19"/>
        <v>0.51341350645207129</v>
      </c>
      <c r="K172" s="10">
        <f t="shared" si="24"/>
        <v>0.12128247396713372</v>
      </c>
      <c r="M172" s="10">
        <f t="shared" si="21"/>
        <v>0.97289317192150659</v>
      </c>
      <c r="N172" s="10">
        <f t="shared" si="22"/>
        <v>0.8775407435278233</v>
      </c>
      <c r="O172" s="10">
        <f t="shared" si="23"/>
        <v>1.5134135064520713</v>
      </c>
    </row>
    <row r="173" spans="1:15" x14ac:dyDescent="0.25">
      <c r="A173" s="8">
        <v>42460</v>
      </c>
      <c r="B173" s="18">
        <v>0.14584530658752301</v>
      </c>
      <c r="C173" s="18">
        <v>0.30614802201185198</v>
      </c>
      <c r="D173" s="18">
        <v>0.19485319774687199</v>
      </c>
      <c r="E173" s="18">
        <v>7.7792062002297602E-2</v>
      </c>
      <c r="F173" s="18">
        <v>6.5640788908725104E-3</v>
      </c>
      <c r="H173" s="10">
        <f t="shared" si="17"/>
        <v>0.29958394312097947</v>
      </c>
      <c r="I173" s="10">
        <f t="shared" si="18"/>
        <v>0.18828911885599947</v>
      </c>
      <c r="J173" s="10">
        <f t="shared" si="19"/>
        <v>7.1227983111425086E-2</v>
      </c>
      <c r="K173" s="10">
        <f t="shared" si="24"/>
        <v>0.18636701502946798</v>
      </c>
      <c r="M173" s="10">
        <f t="shared" si="21"/>
        <v>1.2995839431209795</v>
      </c>
      <c r="N173" s="10">
        <f t="shared" si="22"/>
        <v>1.1882891188559994</v>
      </c>
      <c r="O173" s="10">
        <f t="shared" si="23"/>
        <v>1.0712279831114251</v>
      </c>
    </row>
    <row r="174" spans="1:15" x14ac:dyDescent="0.25">
      <c r="A174" s="8">
        <v>42489</v>
      </c>
      <c r="B174" s="18">
        <v>4.8430136052174298E-2</v>
      </c>
      <c r="C174" s="18">
        <v>2.2804360435675301E-2</v>
      </c>
      <c r="D174" s="18">
        <v>5.3243748943990303E-2</v>
      </c>
      <c r="E174" s="18">
        <v>0.13932671972836499</v>
      </c>
      <c r="F174" s="18">
        <v>6.1241889810592599E-3</v>
      </c>
      <c r="H174" s="10">
        <f t="shared" si="17"/>
        <v>1.668017145461604E-2</v>
      </c>
      <c r="I174" s="10">
        <f t="shared" si="18"/>
        <v>4.7119559962931046E-2</v>
      </c>
      <c r="J174" s="10">
        <f t="shared" si="19"/>
        <v>0.13320253074730573</v>
      </c>
      <c r="K174" s="10">
        <f t="shared" si="24"/>
        <v>6.5667420721617603E-2</v>
      </c>
      <c r="M174" s="10">
        <f t="shared" si="21"/>
        <v>1.0166801714546161</v>
      </c>
      <c r="N174" s="10">
        <f t="shared" si="22"/>
        <v>1.047119559962931</v>
      </c>
      <c r="O174" s="10">
        <f t="shared" si="23"/>
        <v>1.1332025307473057</v>
      </c>
    </row>
    <row r="175" spans="1:15" x14ac:dyDescent="0.25">
      <c r="A175" s="8">
        <v>42521</v>
      </c>
      <c r="B175" s="18">
        <v>-7.4522634058022605E-2</v>
      </c>
      <c r="C175" s="18">
        <v>-0.117611554971043</v>
      </c>
      <c r="D175" s="18">
        <v>-0.17464212435930901</v>
      </c>
      <c r="E175" s="18">
        <v>-0.155149697547624</v>
      </c>
      <c r="F175" s="18">
        <v>6.4479602165656803E-3</v>
      </c>
      <c r="H175" s="10">
        <f t="shared" si="17"/>
        <v>-0.12405951518760869</v>
      </c>
      <c r="I175" s="10">
        <f t="shared" si="18"/>
        <v>-0.18109008457587469</v>
      </c>
      <c r="J175" s="10">
        <f t="shared" si="19"/>
        <v>-0.16159765776418969</v>
      </c>
      <c r="K175" s="10">
        <f t="shared" si="24"/>
        <v>-0.15558241917589102</v>
      </c>
      <c r="M175" s="10">
        <f t="shared" si="21"/>
        <v>0.87594048481239128</v>
      </c>
      <c r="N175" s="10">
        <f t="shared" si="22"/>
        <v>0.81890991542412528</v>
      </c>
      <c r="O175" s="10">
        <f t="shared" si="23"/>
        <v>0.83840234223581034</v>
      </c>
    </row>
    <row r="176" spans="1:15" x14ac:dyDescent="0.25">
      <c r="A176" s="8">
        <v>42551</v>
      </c>
      <c r="B176" s="18">
        <v>3.5244254741079097E-2</v>
      </c>
      <c r="C176" s="18">
        <v>0.10011537943614</v>
      </c>
      <c r="D176" s="18">
        <v>7.8012108181781004E-2</v>
      </c>
      <c r="E176" s="18">
        <v>0.35958918863031197</v>
      </c>
      <c r="F176" s="18">
        <v>6.4620464577700397E-3</v>
      </c>
      <c r="H176" s="10">
        <f t="shared" si="17"/>
        <v>9.365333297836996E-2</v>
      </c>
      <c r="I176" s="10">
        <f t="shared" si="18"/>
        <v>7.155006172401096E-2</v>
      </c>
      <c r="J176" s="10">
        <f t="shared" si="19"/>
        <v>0.35312714217254193</v>
      </c>
      <c r="K176" s="10">
        <f t="shared" si="24"/>
        <v>0.17277684562497431</v>
      </c>
      <c r="M176" s="10">
        <f t="shared" si="21"/>
        <v>1.09365333297837</v>
      </c>
      <c r="N176" s="10">
        <f t="shared" si="22"/>
        <v>1.071550061724011</v>
      </c>
      <c r="O176" s="10">
        <f t="shared" si="23"/>
        <v>1.3531271421725419</v>
      </c>
    </row>
    <row r="177" spans="1:15" x14ac:dyDescent="0.25">
      <c r="A177" s="8">
        <v>42580</v>
      </c>
      <c r="B177" s="18">
        <v>6.9198694155075902E-2</v>
      </c>
      <c r="C177" s="18">
        <v>0.145824089155832</v>
      </c>
      <c r="D177" s="18">
        <v>0.124974587501354</v>
      </c>
      <c r="E177" s="18">
        <v>0.197295425350205</v>
      </c>
      <c r="F177" s="18">
        <v>6.1947605007652796E-3</v>
      </c>
      <c r="H177" s="10">
        <f t="shared" si="17"/>
        <v>0.13962932865506672</v>
      </c>
      <c r="I177" s="10">
        <f t="shared" si="18"/>
        <v>0.11877982700058871</v>
      </c>
      <c r="J177" s="10">
        <f t="shared" si="19"/>
        <v>0.19110066484943972</v>
      </c>
      <c r="K177" s="10">
        <f t="shared" si="24"/>
        <v>0.14983660683503169</v>
      </c>
      <c r="M177" s="10">
        <f t="shared" si="21"/>
        <v>1.1396293286550667</v>
      </c>
      <c r="N177" s="10">
        <f t="shared" si="22"/>
        <v>1.1187798270005886</v>
      </c>
      <c r="O177" s="10">
        <f t="shared" si="23"/>
        <v>1.1911006648494398</v>
      </c>
    </row>
    <row r="178" spans="1:15" x14ac:dyDescent="0.25">
      <c r="A178" s="8">
        <v>42613</v>
      </c>
      <c r="B178" s="18">
        <v>-5.2779420547068301E-2</v>
      </c>
      <c r="C178" s="18">
        <v>-9.2195878153387395E-2</v>
      </c>
      <c r="D178" s="18">
        <v>-0.14816138789260999</v>
      </c>
      <c r="E178" s="18">
        <v>-0.25273582861327298</v>
      </c>
      <c r="F178" s="18">
        <v>6.7868120679639397E-3</v>
      </c>
      <c r="H178" s="10">
        <f t="shared" si="17"/>
        <v>-9.8982690221351338E-2</v>
      </c>
      <c r="I178" s="10">
        <f t="shared" si="18"/>
        <v>-0.15494819996057393</v>
      </c>
      <c r="J178" s="10">
        <f t="shared" si="19"/>
        <v>-0.25952264068123693</v>
      </c>
      <c r="K178" s="10">
        <f t="shared" si="24"/>
        <v>-0.17115117695438742</v>
      </c>
      <c r="M178" s="10">
        <f t="shared" si="21"/>
        <v>0.90101730977864869</v>
      </c>
      <c r="N178" s="10">
        <f t="shared" si="22"/>
        <v>0.84505180003942604</v>
      </c>
      <c r="O178" s="10">
        <f t="shared" si="23"/>
        <v>0.74047735931876302</v>
      </c>
    </row>
    <row r="179" spans="1:15" x14ac:dyDescent="0.25">
      <c r="A179" s="8">
        <v>42643</v>
      </c>
      <c r="B179" s="18">
        <v>6.1259801801117397E-2</v>
      </c>
      <c r="C179" s="18">
        <v>0.16014540235264699</v>
      </c>
      <c r="D179" s="18">
        <v>4.9939762580949003E-2</v>
      </c>
      <c r="E179" s="18">
        <v>-9.2609374433613098E-3</v>
      </c>
      <c r="F179" s="18">
        <v>6.4950895222537497E-3</v>
      </c>
      <c r="H179" s="10">
        <f t="shared" si="17"/>
        <v>0.15365031283039324</v>
      </c>
      <c r="I179" s="10">
        <f t="shared" si="18"/>
        <v>4.3444673058695253E-2</v>
      </c>
      <c r="J179" s="10">
        <f t="shared" si="19"/>
        <v>-1.5756026965615059E-2</v>
      </c>
      <c r="K179" s="10">
        <f t="shared" si="24"/>
        <v>6.0446319641157806E-2</v>
      </c>
      <c r="M179" s="10">
        <f t="shared" si="21"/>
        <v>1.1536503128303932</v>
      </c>
      <c r="N179" s="10">
        <f t="shared" si="22"/>
        <v>1.0434446730586953</v>
      </c>
      <c r="O179" s="10">
        <f t="shared" si="23"/>
        <v>0.98424397303438493</v>
      </c>
    </row>
    <row r="180" spans="1:15" x14ac:dyDescent="0.25">
      <c r="A180" s="8">
        <v>42674</v>
      </c>
      <c r="B180" s="18">
        <v>-8.3069681154065399E-3</v>
      </c>
      <c r="C180" s="18">
        <v>3.4305847185908497E-2</v>
      </c>
      <c r="D180" s="18">
        <v>2.7816697835487601E-2</v>
      </c>
      <c r="E180" s="18">
        <v>-0.171435672669558</v>
      </c>
      <c r="F180" s="18">
        <v>6.1989450487467401E-3</v>
      </c>
      <c r="H180" s="10">
        <f t="shared" si="17"/>
        <v>2.8106902137161757E-2</v>
      </c>
      <c r="I180" s="10">
        <f t="shared" si="18"/>
        <v>2.161775278674086E-2</v>
      </c>
      <c r="J180" s="10">
        <f t="shared" si="19"/>
        <v>-0.17763461771830474</v>
      </c>
      <c r="K180" s="10">
        <f t="shared" si="24"/>
        <v>-4.2636654264800712E-2</v>
      </c>
      <c r="M180" s="10">
        <f t="shared" si="21"/>
        <v>1.0281069021371618</v>
      </c>
      <c r="N180" s="10">
        <f t="shared" si="22"/>
        <v>1.0216177527867409</v>
      </c>
      <c r="O180" s="10">
        <f t="shared" si="23"/>
        <v>0.8223653822816952</v>
      </c>
    </row>
    <row r="181" spans="1:15" x14ac:dyDescent="0.25">
      <c r="A181" s="8">
        <v>42704</v>
      </c>
      <c r="B181" s="18">
        <v>-4.5829140852791703E-2</v>
      </c>
      <c r="C181" s="18">
        <v>1.27485472659103E-2</v>
      </c>
      <c r="D181" s="18">
        <v>-0.20240684126657199</v>
      </c>
      <c r="E181" s="18">
        <v>-0.174935095586499</v>
      </c>
      <c r="F181" s="18">
        <v>6.49690068165864E-3</v>
      </c>
      <c r="H181" s="10">
        <f t="shared" si="17"/>
        <v>6.2516465842516597E-3</v>
      </c>
      <c r="I181" s="10">
        <f t="shared" si="18"/>
        <v>-0.20890374194823064</v>
      </c>
      <c r="J181" s="10">
        <f t="shared" si="19"/>
        <v>-0.18143199626815765</v>
      </c>
      <c r="K181" s="10">
        <f t="shared" si="24"/>
        <v>-0.12802803054404555</v>
      </c>
      <c r="M181" s="10">
        <f t="shared" si="21"/>
        <v>1.0062516465842517</v>
      </c>
      <c r="N181" s="10">
        <f t="shared" si="22"/>
        <v>0.79109625805176931</v>
      </c>
      <c r="O181" s="10">
        <f t="shared" si="23"/>
        <v>0.81856800373184235</v>
      </c>
    </row>
    <row r="182" spans="1:15" x14ac:dyDescent="0.25">
      <c r="A182" s="8">
        <v>42734</v>
      </c>
      <c r="B182" s="18">
        <v>3.4538737102174297E-2</v>
      </c>
      <c r="C182" s="18">
        <v>2.9706064456305799E-2</v>
      </c>
      <c r="D182" s="18">
        <v>0.120719603982127</v>
      </c>
      <c r="E182" s="18">
        <v>6.41261064736986E-3</v>
      </c>
      <c r="F182" s="18">
        <v>6.4950895222535198E-3</v>
      </c>
      <c r="H182" s="10">
        <f t="shared" si="17"/>
        <v>2.3210974934052279E-2</v>
      </c>
      <c r="I182" s="10">
        <f t="shared" si="18"/>
        <v>0.11422451445987349</v>
      </c>
      <c r="J182" s="10">
        <f t="shared" si="19"/>
        <v>-8.2478874883659854E-5</v>
      </c>
      <c r="K182" s="10">
        <f t="shared" si="24"/>
        <v>4.5784336839680702E-2</v>
      </c>
      <c r="M182" s="10">
        <f t="shared" si="21"/>
        <v>1.0232109749340523</v>
      </c>
      <c r="N182" s="10">
        <f t="shared" si="22"/>
        <v>1.1142245144598735</v>
      </c>
      <c r="O182" s="10">
        <f t="shared" si="23"/>
        <v>0.99991752112511634</v>
      </c>
    </row>
    <row r="183" spans="1:15" x14ac:dyDescent="0.25">
      <c r="A183" s="8">
        <v>42766</v>
      </c>
      <c r="B183" s="18">
        <v>6.04890599830381E-2</v>
      </c>
      <c r="C183" s="18">
        <v>-3.5773875253802601E-2</v>
      </c>
      <c r="D183" s="18">
        <v>6.1492920191320501E-2</v>
      </c>
      <c r="E183" s="18">
        <v>0.13202679020593799</v>
      </c>
      <c r="F183" s="18">
        <v>6.49690068165864E-3</v>
      </c>
      <c r="H183" s="10">
        <f t="shared" si="17"/>
        <v>-4.227077593546124E-2</v>
      </c>
      <c r="I183" s="10">
        <f t="shared" si="18"/>
        <v>5.4996019509661861E-2</v>
      </c>
      <c r="J183" s="10">
        <f t="shared" si="19"/>
        <v>0.12552988952427935</v>
      </c>
      <c r="K183" s="10">
        <f t="shared" si="24"/>
        <v>4.608504436615999E-2</v>
      </c>
      <c r="M183" s="10">
        <f t="shared" si="21"/>
        <v>0.95772922406453875</v>
      </c>
      <c r="N183" s="10">
        <f t="shared" si="22"/>
        <v>1.0549960195096619</v>
      </c>
      <c r="O183" s="10">
        <f t="shared" si="23"/>
        <v>1.1255298895242793</v>
      </c>
    </row>
    <row r="184" spans="1:15" x14ac:dyDescent="0.25">
      <c r="A184" s="8">
        <v>42794</v>
      </c>
      <c r="B184" s="18">
        <v>-1.78628696637073E-3</v>
      </c>
      <c r="C184" s="18">
        <v>2.5179247485658598E-2</v>
      </c>
      <c r="D184" s="18">
        <v>-2.7400057014137901E-2</v>
      </c>
      <c r="E184" s="18">
        <v>-0.116979118913282</v>
      </c>
      <c r="F184" s="18">
        <v>5.8857120818163102E-3</v>
      </c>
      <c r="H184" s="10">
        <f t="shared" si="17"/>
        <v>1.9293535403842287E-2</v>
      </c>
      <c r="I184" s="10">
        <f t="shared" si="18"/>
        <v>-3.328576909595421E-2</v>
      </c>
      <c r="J184" s="10">
        <f t="shared" si="19"/>
        <v>-0.1228648309950983</v>
      </c>
      <c r="K184" s="10">
        <f t="shared" si="24"/>
        <v>-4.5619021562403411E-2</v>
      </c>
      <c r="M184" s="10">
        <f t="shared" si="21"/>
        <v>1.0192935354038424</v>
      </c>
      <c r="N184" s="10">
        <f t="shared" si="22"/>
        <v>0.96671423090404573</v>
      </c>
      <c r="O184" s="10">
        <f t="shared" si="23"/>
        <v>0.87713516900490174</v>
      </c>
    </row>
    <row r="185" spans="1:15" x14ac:dyDescent="0.25">
      <c r="A185" s="8">
        <v>42825</v>
      </c>
      <c r="B185" s="18">
        <v>4.4904224748427701E-3</v>
      </c>
      <c r="C185" s="18">
        <v>1.05750246213642E-2</v>
      </c>
      <c r="D185" s="18">
        <v>-4.35920739704709E-3</v>
      </c>
      <c r="E185" s="18">
        <v>-2.87460206613743E-2</v>
      </c>
      <c r="F185" s="18">
        <v>6.7708291152632702E-3</v>
      </c>
      <c r="H185" s="10">
        <f t="shared" si="17"/>
        <v>3.8041955061009301E-3</v>
      </c>
      <c r="I185" s="10">
        <f t="shared" si="18"/>
        <v>-1.113003651231036E-2</v>
      </c>
      <c r="J185" s="10">
        <f t="shared" si="19"/>
        <v>-3.551684977663757E-2</v>
      </c>
      <c r="K185" s="10">
        <f t="shared" si="24"/>
        <v>-1.4280896927615666E-2</v>
      </c>
      <c r="M185" s="10">
        <f t="shared" si="21"/>
        <v>1.003804195506101</v>
      </c>
      <c r="N185" s="10">
        <f t="shared" si="22"/>
        <v>0.98886996348768963</v>
      </c>
      <c r="O185" s="10">
        <f t="shared" si="23"/>
        <v>0.9644831502233624</v>
      </c>
    </row>
    <row r="186" spans="1:15" x14ac:dyDescent="0.25">
      <c r="A186" s="8">
        <v>42853</v>
      </c>
      <c r="B186" s="18">
        <v>3.8594750131910299E-2</v>
      </c>
      <c r="C186" s="18">
        <v>3.4206552262090399E-2</v>
      </c>
      <c r="D186" s="18">
        <v>3.9195368551251102E-2</v>
      </c>
      <c r="E186" s="18">
        <v>5.7613329362663501E-2</v>
      </c>
      <c r="F186" s="18">
        <v>5.8971356536272604E-3</v>
      </c>
      <c r="H186" s="10">
        <f t="shared" si="17"/>
        <v>2.8309416608463138E-2</v>
      </c>
      <c r="I186" s="10">
        <f t="shared" si="18"/>
        <v>3.329823289762384E-2</v>
      </c>
      <c r="J186" s="10">
        <f t="shared" si="19"/>
        <v>5.171619370903624E-2</v>
      </c>
      <c r="K186" s="10">
        <f t="shared" si="24"/>
        <v>3.7774614405041068E-2</v>
      </c>
      <c r="M186" s="10">
        <f t="shared" si="21"/>
        <v>1.0283094166084632</v>
      </c>
      <c r="N186" s="10">
        <f t="shared" si="22"/>
        <v>1.0332982328976239</v>
      </c>
      <c r="O186" s="10">
        <f t="shared" si="23"/>
        <v>1.0517161937090362</v>
      </c>
    </row>
    <row r="187" spans="1:15" x14ac:dyDescent="0.25">
      <c r="A187" s="8">
        <v>42886</v>
      </c>
      <c r="B187" s="18">
        <v>1.2557024792211499E-2</v>
      </c>
      <c r="C187" s="18">
        <v>4.3947132420303304E-3</v>
      </c>
      <c r="D187" s="18">
        <v>-5.4662087071912203E-2</v>
      </c>
      <c r="E187" s="18">
        <v>-1.22334463017192E-3</v>
      </c>
      <c r="F187" s="18">
        <v>6.7746939891961599E-3</v>
      </c>
      <c r="H187" s="10">
        <f t="shared" si="17"/>
        <v>-2.3799807471658295E-3</v>
      </c>
      <c r="I187" s="10">
        <f t="shared" si="18"/>
        <v>-6.1436781061108364E-2</v>
      </c>
      <c r="J187" s="10">
        <f t="shared" si="19"/>
        <v>-7.9980386193680801E-3</v>
      </c>
      <c r="K187" s="10">
        <f t="shared" si="24"/>
        <v>-2.3938266809214091E-2</v>
      </c>
      <c r="M187" s="10">
        <f t="shared" si="21"/>
        <v>0.99762001925283417</v>
      </c>
      <c r="N187" s="10">
        <f t="shared" si="22"/>
        <v>0.93856321893889161</v>
      </c>
      <c r="O187" s="10">
        <f t="shared" si="23"/>
        <v>0.9920019613806319</v>
      </c>
    </row>
    <row r="188" spans="1:15" x14ac:dyDescent="0.25">
      <c r="A188" s="8">
        <v>42916</v>
      </c>
      <c r="B188" s="18">
        <v>-2.75946622824427E-2</v>
      </c>
      <c r="C188" s="18">
        <v>-9.65929512342578E-3</v>
      </c>
      <c r="D188" s="18">
        <v>-7.8424748725245005E-2</v>
      </c>
      <c r="E188" s="18">
        <v>-0.13155708245369099</v>
      </c>
      <c r="F188" s="18">
        <v>6.4652662065520696E-3</v>
      </c>
      <c r="H188" s="10">
        <f t="shared" si="17"/>
        <v>-1.612456132997785E-2</v>
      </c>
      <c r="I188" s="10">
        <f t="shared" si="18"/>
        <v>-8.489001493179707E-2</v>
      </c>
      <c r="J188" s="10">
        <f t="shared" si="19"/>
        <v>-0.13802234866024307</v>
      </c>
      <c r="K188" s="10">
        <f t="shared" si="24"/>
        <v>-7.9678974974006E-2</v>
      </c>
      <c r="M188" s="10">
        <f t="shared" si="21"/>
        <v>0.98387543867002214</v>
      </c>
      <c r="N188" s="10">
        <f t="shared" si="22"/>
        <v>0.91510998506820296</v>
      </c>
      <c r="O188" s="10">
        <f t="shared" si="23"/>
        <v>0.8619776513397569</v>
      </c>
    </row>
    <row r="189" spans="1:15" x14ac:dyDescent="0.25">
      <c r="A189" s="8">
        <v>42947</v>
      </c>
      <c r="B189" s="18">
        <v>5.5873402819007698E-2</v>
      </c>
      <c r="C189" s="18">
        <v>0.121341351604954</v>
      </c>
      <c r="D189" s="18">
        <v>8.0919770229941294E-3</v>
      </c>
      <c r="E189" s="18">
        <v>2.57953774903159E-2</v>
      </c>
      <c r="F189" s="18">
        <v>6.1128027809964599E-3</v>
      </c>
      <c r="H189" s="10">
        <f t="shared" si="17"/>
        <v>0.11522854882395754</v>
      </c>
      <c r="I189" s="10">
        <f t="shared" si="18"/>
        <v>1.9791742419976695E-3</v>
      </c>
      <c r="J189" s="10">
        <f t="shared" si="19"/>
        <v>1.9682574709319441E-2</v>
      </c>
      <c r="K189" s="10">
        <f t="shared" si="24"/>
        <v>4.5630099258424879E-2</v>
      </c>
      <c r="M189" s="10">
        <f t="shared" si="21"/>
        <v>1.1152285488239575</v>
      </c>
      <c r="N189" s="10">
        <f t="shared" si="22"/>
        <v>1.0019791742419977</v>
      </c>
      <c r="O189" s="10">
        <f t="shared" si="23"/>
        <v>1.0196825747093194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B9231-C72A-422F-87C6-7B4581C5B728}">
  <dimension ref="B6:J190"/>
  <sheetViews>
    <sheetView zoomScaleNormal="100" workbookViewId="0">
      <selection activeCell="D12" sqref="D12"/>
    </sheetView>
  </sheetViews>
  <sheetFormatPr defaultColWidth="8.7109375" defaultRowHeight="15" x14ac:dyDescent="0.25"/>
  <cols>
    <col min="1" max="1" width="8.7109375" style="3"/>
    <col min="2" max="2" width="15" style="3" customWidth="1"/>
    <col min="3" max="4" width="8.7109375" style="3"/>
    <col min="5" max="5" width="18.5703125" style="3" customWidth="1"/>
    <col min="6" max="6" width="35" style="3" customWidth="1"/>
    <col min="7" max="8" width="8.7109375" style="3"/>
    <col min="9" max="9" width="11.7109375" style="3" bestFit="1" customWidth="1"/>
    <col min="10" max="10" width="17.7109375" style="3" bestFit="1" customWidth="1"/>
    <col min="11" max="16384" width="8.7109375" style="3"/>
  </cols>
  <sheetData>
    <row r="6" spans="2:10" x14ac:dyDescent="0.25">
      <c r="E6" s="92" t="s">
        <v>23</v>
      </c>
      <c r="F6" s="93"/>
      <c r="G6" s="31">
        <v>0.06</v>
      </c>
    </row>
    <row r="7" spans="2:10" x14ac:dyDescent="0.25">
      <c r="E7" s="92" t="s">
        <v>24</v>
      </c>
      <c r="F7" s="93"/>
      <c r="G7" s="31">
        <f>(1+G6)^(1/12) - 1</f>
        <v>4.8675505653430484E-3</v>
      </c>
      <c r="H7" s="37" t="s">
        <v>25</v>
      </c>
    </row>
    <row r="8" spans="2:10" x14ac:dyDescent="0.25">
      <c r="B8" s="91" t="s">
        <v>0</v>
      </c>
      <c r="C8" s="91"/>
      <c r="D8" s="27"/>
      <c r="E8" s="4" t="s">
        <v>17</v>
      </c>
      <c r="F8" s="4" t="s">
        <v>18</v>
      </c>
      <c r="G8" s="4" t="s">
        <v>19</v>
      </c>
    </row>
    <row r="9" spans="2:10" x14ac:dyDescent="0.25">
      <c r="B9" s="28" t="s">
        <v>1</v>
      </c>
      <c r="C9" s="17" t="s">
        <v>21</v>
      </c>
      <c r="D9"/>
      <c r="E9" s="29"/>
      <c r="F9" s="30"/>
      <c r="G9" s="30"/>
    </row>
    <row r="10" spans="2:10" x14ac:dyDescent="0.25">
      <c r="B10" s="38">
        <f>[1]Data!B18</f>
        <v>39082</v>
      </c>
      <c r="C10" s="39">
        <v>-0.11196937254657929</v>
      </c>
      <c r="D10"/>
      <c r="E10" s="14">
        <f>C10-$G$7</f>
        <v>-0.11683692311192234</v>
      </c>
      <c r="F10" s="40">
        <f t="shared" ref="F10:F73" si="0">IF(C10&lt;$K$6,1,0)</f>
        <v>1</v>
      </c>
      <c r="G10" s="15">
        <f>(E10^2)*F10</f>
        <v>1.3650866602261252E-2</v>
      </c>
      <c r="I10" s="4" t="s">
        <v>26</v>
      </c>
      <c r="J10" s="41" t="s">
        <v>27</v>
      </c>
    </row>
    <row r="11" spans="2:10" x14ac:dyDescent="0.25">
      <c r="B11" s="38">
        <f>[1]Data!B19</f>
        <v>39113</v>
      </c>
      <c r="C11" s="39">
        <v>-3.2846626679702298E-2</v>
      </c>
      <c r="D11"/>
      <c r="E11" s="14">
        <f t="shared" ref="E11:E74" si="1">C11-$G$7</f>
        <v>-3.7714177245045347E-2</v>
      </c>
      <c r="F11" s="40">
        <f t="shared" si="0"/>
        <v>1</v>
      </c>
      <c r="G11" s="15">
        <f t="shared" ref="G11:G74" si="2">(E11^2)*F11</f>
        <v>1.4223591652706962E-3</v>
      </c>
      <c r="I11" s="43"/>
      <c r="J11" s="44"/>
    </row>
    <row r="12" spans="2:10" x14ac:dyDescent="0.25">
      <c r="B12" s="38">
        <f>[1]Data!B20</f>
        <v>39141</v>
      </c>
      <c r="C12" s="39">
        <v>3.491495718223301E-3</v>
      </c>
      <c r="D12"/>
      <c r="E12" s="14">
        <f t="shared" si="1"/>
        <v>-1.3760548471197474E-3</v>
      </c>
      <c r="F12" s="40">
        <f t="shared" si="0"/>
        <v>0</v>
      </c>
      <c r="G12" s="15">
        <f t="shared" si="2"/>
        <v>0</v>
      </c>
      <c r="I12" s="7">
        <f>(AVERAGE(C10:C129)-G7)/J12</f>
        <v>0.13250781191185479</v>
      </c>
      <c r="J12" s="42">
        <f>SQRT(SUM(G10:G129)/COUNT(C10:C129))</f>
        <v>6.563512107009481E-2</v>
      </c>
    </row>
    <row r="13" spans="2:10" x14ac:dyDescent="0.25">
      <c r="B13" s="38">
        <f>[1]Data!B21</f>
        <v>39172</v>
      </c>
      <c r="C13" s="39">
        <v>7.1561610794322911E-2</v>
      </c>
      <c r="D13"/>
      <c r="E13" s="14">
        <f t="shared" si="1"/>
        <v>6.6694060228979862E-2</v>
      </c>
      <c r="F13" s="40">
        <f t="shared" si="0"/>
        <v>0</v>
      </c>
      <c r="G13" s="15">
        <f t="shared" si="2"/>
        <v>0</v>
      </c>
    </row>
    <row r="14" spans="2:10" x14ac:dyDescent="0.25">
      <c r="B14" s="38">
        <f>[1]Data!B22</f>
        <v>39202</v>
      </c>
      <c r="C14" s="39">
        <v>0.1636157466286712</v>
      </c>
      <c r="D14"/>
      <c r="E14" s="14">
        <f t="shared" si="1"/>
        <v>0.15874819606332816</v>
      </c>
      <c r="F14" s="40">
        <f t="shared" si="0"/>
        <v>0</v>
      </c>
      <c r="G14" s="15">
        <f t="shared" si="2"/>
        <v>0</v>
      </c>
    </row>
    <row r="15" spans="2:10" x14ac:dyDescent="0.25">
      <c r="B15" s="38">
        <f>[1]Data!B23</f>
        <v>39233</v>
      </c>
      <c r="C15" s="39">
        <v>2.3336336156194008E-3</v>
      </c>
      <c r="D15"/>
      <c r="E15" s="14">
        <f t="shared" si="1"/>
        <v>-2.5339169497236476E-3</v>
      </c>
      <c r="F15" s="40">
        <f t="shared" si="0"/>
        <v>0</v>
      </c>
      <c r="G15" s="15">
        <f t="shared" si="2"/>
        <v>0</v>
      </c>
    </row>
    <row r="16" spans="2:10" x14ac:dyDescent="0.25">
      <c r="B16" s="38">
        <f>[1]Data!B24</f>
        <v>39263</v>
      </c>
      <c r="C16" s="39">
        <v>-1.1175309977224469E-2</v>
      </c>
      <c r="D16"/>
      <c r="E16" s="14">
        <f t="shared" si="1"/>
        <v>-1.6042860542567518E-2</v>
      </c>
      <c r="F16" s="40">
        <f t="shared" si="0"/>
        <v>1</v>
      </c>
      <c r="G16" s="15">
        <f t="shared" si="2"/>
        <v>2.5737337438826977E-4</v>
      </c>
    </row>
    <row r="17" spans="2:7" x14ac:dyDescent="0.25">
      <c r="B17" s="38">
        <f>[1]Data!B25</f>
        <v>39294</v>
      </c>
      <c r="C17" s="39">
        <v>-4.5131069300070013E-4</v>
      </c>
      <c r="D17"/>
      <c r="E17" s="14">
        <f t="shared" si="1"/>
        <v>-5.3188612583437486E-3</v>
      </c>
      <c r="F17" s="40">
        <f t="shared" si="0"/>
        <v>1</v>
      </c>
      <c r="G17" s="15">
        <f t="shared" si="2"/>
        <v>2.8290285085510044E-5</v>
      </c>
    </row>
    <row r="18" spans="2:7" x14ac:dyDescent="0.25">
      <c r="B18" s="38">
        <f>[1]Data!B26</f>
        <v>39325</v>
      </c>
      <c r="C18" s="39">
        <v>-4.4242425306458999E-2</v>
      </c>
      <c r="D18"/>
      <c r="E18" s="14">
        <f t="shared" si="1"/>
        <v>-4.9109975871802047E-2</v>
      </c>
      <c r="F18" s="40">
        <f t="shared" si="0"/>
        <v>1</v>
      </c>
      <c r="G18" s="15">
        <f t="shared" si="2"/>
        <v>2.4117897301289791E-3</v>
      </c>
    </row>
    <row r="19" spans="2:7" x14ac:dyDescent="0.25">
      <c r="B19" s="38">
        <f>[1]Data!B27</f>
        <v>39355</v>
      </c>
      <c r="C19" s="39">
        <v>0.1855457931705434</v>
      </c>
      <c r="D19"/>
      <c r="E19" s="14">
        <f t="shared" si="1"/>
        <v>0.18067824260520035</v>
      </c>
      <c r="F19" s="40">
        <f t="shared" si="0"/>
        <v>0</v>
      </c>
      <c r="G19" s="15">
        <f t="shared" si="2"/>
        <v>0</v>
      </c>
    </row>
    <row r="20" spans="2:7" x14ac:dyDescent="0.25">
      <c r="B20" s="38">
        <f>[1]Data!B28</f>
        <v>39386</v>
      </c>
      <c r="C20" s="39">
        <v>-1.3705368877799402E-2</v>
      </c>
      <c r="D20"/>
      <c r="E20" s="14">
        <f t="shared" si="1"/>
        <v>-1.857291944314245E-2</v>
      </c>
      <c r="F20" s="40">
        <f t="shared" si="0"/>
        <v>1</v>
      </c>
      <c r="G20" s="15">
        <f t="shared" si="2"/>
        <v>3.4495333664145885E-4</v>
      </c>
    </row>
    <row r="21" spans="2:7" x14ac:dyDescent="0.25">
      <c r="B21" s="38">
        <f>[1]Data!B29</f>
        <v>39416</v>
      </c>
      <c r="C21" s="39">
        <v>8.997040454130191E-2</v>
      </c>
      <c r="D21"/>
      <c r="E21" s="14">
        <f t="shared" si="1"/>
        <v>8.5102853975958861E-2</v>
      </c>
      <c r="F21" s="40">
        <f t="shared" si="0"/>
        <v>0</v>
      </c>
      <c r="G21" s="15">
        <f t="shared" si="2"/>
        <v>0</v>
      </c>
    </row>
    <row r="22" spans="2:7" x14ac:dyDescent="0.25">
      <c r="B22" s="38">
        <f>[1]Data!B30</f>
        <v>39447</v>
      </c>
      <c r="C22" s="39">
        <v>4.0890755095299998E-2</v>
      </c>
      <c r="D22"/>
      <c r="E22" s="14">
        <f t="shared" si="1"/>
        <v>3.6023204529956949E-2</v>
      </c>
      <c r="F22" s="40">
        <f t="shared" si="0"/>
        <v>0</v>
      </c>
      <c r="G22" s="15">
        <f t="shared" si="2"/>
        <v>0</v>
      </c>
    </row>
    <row r="23" spans="2:7" x14ac:dyDescent="0.25">
      <c r="B23" s="38">
        <f>[1]Data!B31</f>
        <v>39478</v>
      </c>
      <c r="C23" s="39">
        <v>-3.6731501871247893E-2</v>
      </c>
      <c r="D23"/>
      <c r="E23" s="14">
        <f t="shared" si="1"/>
        <v>-4.1599052436590941E-2</v>
      </c>
      <c r="F23" s="40">
        <f t="shared" si="0"/>
        <v>1</v>
      </c>
      <c r="G23" s="15">
        <f t="shared" si="2"/>
        <v>1.7304811636222428E-3</v>
      </c>
    </row>
    <row r="24" spans="2:7" x14ac:dyDescent="0.25">
      <c r="B24" s="38">
        <f>[1]Data!B32</f>
        <v>39507</v>
      </c>
      <c r="C24" s="39">
        <v>3.3853227449275068E-2</v>
      </c>
      <c r="D24"/>
      <c r="E24" s="14">
        <f t="shared" si="1"/>
        <v>2.898567688393202E-2</v>
      </c>
      <c r="F24" s="40">
        <f t="shared" si="0"/>
        <v>0</v>
      </c>
      <c r="G24" s="15">
        <f t="shared" si="2"/>
        <v>0</v>
      </c>
    </row>
    <row r="25" spans="2:7" x14ac:dyDescent="0.25">
      <c r="B25" s="38">
        <f>[1]Data!B33</f>
        <v>39538</v>
      </c>
      <c r="C25" s="39">
        <v>4.3034736536011073E-2</v>
      </c>
      <c r="D25"/>
      <c r="E25" s="14">
        <f t="shared" si="1"/>
        <v>3.8167185970668024E-2</v>
      </c>
      <c r="F25" s="40">
        <f t="shared" si="0"/>
        <v>0</v>
      </c>
      <c r="G25" s="15">
        <f t="shared" si="2"/>
        <v>0</v>
      </c>
    </row>
    <row r="26" spans="2:7" x14ac:dyDescent="0.25">
      <c r="B26" s="38">
        <f>[1]Data!B34</f>
        <v>39568</v>
      </c>
      <c r="C26" s="39">
        <v>0.18568551721915635</v>
      </c>
      <c r="D26"/>
      <c r="E26" s="14">
        <f t="shared" si="1"/>
        <v>0.18081796665381331</v>
      </c>
      <c r="F26" s="40">
        <f t="shared" si="0"/>
        <v>0</v>
      </c>
      <c r="G26" s="15">
        <f t="shared" si="2"/>
        <v>0</v>
      </c>
    </row>
    <row r="27" spans="2:7" x14ac:dyDescent="0.25">
      <c r="B27" s="38">
        <f>[1]Data!B35</f>
        <v>39599</v>
      </c>
      <c r="C27" s="39">
        <v>6.5368035258930191E-3</v>
      </c>
      <c r="D27"/>
      <c r="E27" s="14">
        <f t="shared" si="1"/>
        <v>1.6692529605499707E-3</v>
      </c>
      <c r="F27" s="40">
        <f t="shared" si="0"/>
        <v>0</v>
      </c>
      <c r="G27" s="15">
        <f t="shared" si="2"/>
        <v>0</v>
      </c>
    </row>
    <row r="28" spans="2:7" x14ac:dyDescent="0.25">
      <c r="B28" s="38">
        <f>[1]Data!B36</f>
        <v>39629</v>
      </c>
      <c r="C28" s="39">
        <v>-2.657826657478795E-2</v>
      </c>
      <c r="D28"/>
      <c r="E28" s="14">
        <f t="shared" si="1"/>
        <v>-3.1445817140130998E-2</v>
      </c>
      <c r="F28" s="40">
        <f t="shared" si="0"/>
        <v>1</v>
      </c>
      <c r="G28" s="15">
        <f t="shared" si="2"/>
        <v>9.8883941561055642E-4</v>
      </c>
    </row>
    <row r="29" spans="2:7" x14ac:dyDescent="0.25">
      <c r="B29" s="38">
        <f>[1]Data!B37</f>
        <v>39660</v>
      </c>
      <c r="C29" s="39">
        <v>5.4873084332168448E-2</v>
      </c>
      <c r="D29"/>
      <c r="E29" s="14">
        <f t="shared" si="1"/>
        <v>5.00055337668254E-2</v>
      </c>
      <c r="F29" s="40">
        <f t="shared" si="0"/>
        <v>0</v>
      </c>
      <c r="G29" s="15">
        <f t="shared" si="2"/>
        <v>0</v>
      </c>
    </row>
    <row r="30" spans="2:7" x14ac:dyDescent="0.25">
      <c r="B30" s="38">
        <f>[1]Data!B38</f>
        <v>39691</v>
      </c>
      <c r="C30" s="39">
        <v>8.5632819498862423E-2</v>
      </c>
      <c r="D30"/>
      <c r="E30" s="14">
        <f t="shared" si="1"/>
        <v>8.0765268933519374E-2</v>
      </c>
      <c r="F30" s="40">
        <f t="shared" si="0"/>
        <v>0</v>
      </c>
      <c r="G30" s="15">
        <f t="shared" si="2"/>
        <v>0</v>
      </c>
    </row>
    <row r="31" spans="2:7" x14ac:dyDescent="0.25">
      <c r="B31" s="38">
        <f>[1]Data!B39</f>
        <v>39721</v>
      </c>
      <c r="C31" s="39">
        <v>-0.11972533284766926</v>
      </c>
      <c r="D31"/>
      <c r="E31" s="14">
        <f t="shared" si="1"/>
        <v>-0.12459288341301231</v>
      </c>
      <c r="F31" s="40">
        <f t="shared" si="0"/>
        <v>1</v>
      </c>
      <c r="G31" s="15">
        <f t="shared" si="2"/>
        <v>1.5523386597168476E-2</v>
      </c>
    </row>
    <row r="32" spans="2:7" x14ac:dyDescent="0.25">
      <c r="B32" s="38">
        <f>[1]Data!B40</f>
        <v>39752</v>
      </c>
      <c r="C32" s="39">
        <v>0.11222944213944397</v>
      </c>
      <c r="D32"/>
      <c r="E32" s="14">
        <f t="shared" si="1"/>
        <v>0.10736189157410092</v>
      </c>
      <c r="F32" s="40">
        <f t="shared" si="0"/>
        <v>0</v>
      </c>
      <c r="G32" s="15">
        <f t="shared" si="2"/>
        <v>0</v>
      </c>
    </row>
    <row r="33" spans="2:7" x14ac:dyDescent="0.25">
      <c r="B33" s="38">
        <f>[1]Data!B41</f>
        <v>39782</v>
      </c>
      <c r="C33" s="39">
        <v>6.3897152261900902E-2</v>
      </c>
      <c r="D33"/>
      <c r="E33" s="14">
        <f t="shared" si="1"/>
        <v>5.9029601696557854E-2</v>
      </c>
      <c r="F33" s="40">
        <f t="shared" si="0"/>
        <v>0</v>
      </c>
      <c r="G33" s="15">
        <f t="shared" si="2"/>
        <v>0</v>
      </c>
    </row>
    <row r="34" spans="2:7" x14ac:dyDescent="0.25">
      <c r="B34" s="38">
        <f>[1]Data!B42</f>
        <v>39813</v>
      </c>
      <c r="C34" s="39">
        <v>-1.8729951704237559E-2</v>
      </c>
      <c r="D34"/>
      <c r="E34" s="14">
        <f t="shared" si="1"/>
        <v>-2.3597502269580607E-2</v>
      </c>
      <c r="F34" s="40">
        <f t="shared" si="0"/>
        <v>1</v>
      </c>
      <c r="G34" s="15">
        <f t="shared" si="2"/>
        <v>5.5684211336286195E-4</v>
      </c>
    </row>
    <row r="35" spans="2:7" x14ac:dyDescent="0.25">
      <c r="B35" s="38">
        <f>[1]Data!B43</f>
        <v>39844</v>
      </c>
      <c r="C35" s="39">
        <v>-2.8608529818060099E-2</v>
      </c>
      <c r="D35"/>
      <c r="E35" s="14">
        <f t="shared" si="1"/>
        <v>-3.3476080383403148E-2</v>
      </c>
      <c r="F35" s="40">
        <f t="shared" si="0"/>
        <v>1</v>
      </c>
      <c r="G35" s="15">
        <f t="shared" si="2"/>
        <v>1.1206479578360691E-3</v>
      </c>
    </row>
    <row r="36" spans="2:7" x14ac:dyDescent="0.25">
      <c r="B36" s="38">
        <f>[1]Data!B44</f>
        <v>39872</v>
      </c>
      <c r="C36" s="39">
        <v>0.1870010503994789</v>
      </c>
      <c r="D36"/>
      <c r="E36" s="14">
        <f t="shared" si="1"/>
        <v>0.18213349983413585</v>
      </c>
      <c r="F36" s="40">
        <f t="shared" si="0"/>
        <v>0</v>
      </c>
      <c r="G36" s="15">
        <f t="shared" si="2"/>
        <v>0</v>
      </c>
    </row>
    <row r="37" spans="2:7" x14ac:dyDescent="0.25">
      <c r="B37" s="38">
        <f>[1]Data!B45</f>
        <v>39903</v>
      </c>
      <c r="C37" s="39">
        <v>0.10898673468685852</v>
      </c>
      <c r="D37"/>
      <c r="E37" s="14">
        <f t="shared" si="1"/>
        <v>0.10411918412151547</v>
      </c>
      <c r="F37" s="40">
        <f t="shared" si="0"/>
        <v>0</v>
      </c>
      <c r="G37" s="15">
        <f t="shared" si="2"/>
        <v>0</v>
      </c>
    </row>
    <row r="38" spans="2:7" x14ac:dyDescent="0.25">
      <c r="B38" s="38">
        <f>[1]Data!B46</f>
        <v>39933</v>
      </c>
      <c r="C38" s="39">
        <v>0.20765855805764857</v>
      </c>
      <c r="D38"/>
      <c r="E38" s="14">
        <f t="shared" si="1"/>
        <v>0.20279100749230553</v>
      </c>
      <c r="F38" s="40">
        <f t="shared" si="0"/>
        <v>0</v>
      </c>
      <c r="G38" s="15">
        <f t="shared" si="2"/>
        <v>0</v>
      </c>
    </row>
    <row r="39" spans="2:7" x14ac:dyDescent="0.25">
      <c r="B39" s="38">
        <f>[1]Data!B47</f>
        <v>39964</v>
      </c>
      <c r="C39" s="39">
        <v>8.2517525530490993E-2</v>
      </c>
      <c r="D39"/>
      <c r="E39" s="14">
        <f t="shared" si="1"/>
        <v>7.7649974965147944E-2</v>
      </c>
      <c r="F39" s="40">
        <f t="shared" si="0"/>
        <v>0</v>
      </c>
      <c r="G39" s="15">
        <f t="shared" si="2"/>
        <v>0</v>
      </c>
    </row>
    <row r="40" spans="2:7" x14ac:dyDescent="0.25">
      <c r="B40" s="38">
        <f>[1]Data!B48</f>
        <v>39994</v>
      </c>
      <c r="C40" s="39">
        <v>-6.9742502802681017E-2</v>
      </c>
      <c r="D40"/>
      <c r="E40" s="14">
        <f t="shared" si="1"/>
        <v>-7.4610053368024065E-2</v>
      </c>
      <c r="F40" s="40">
        <f t="shared" si="0"/>
        <v>1</v>
      </c>
      <c r="G40" s="15">
        <f t="shared" si="2"/>
        <v>5.5666600635793989E-3</v>
      </c>
    </row>
    <row r="41" spans="2:7" x14ac:dyDescent="0.25">
      <c r="B41" s="38">
        <f>[1]Data!B49</f>
        <v>40025</v>
      </c>
      <c r="C41" s="39">
        <v>1.1276494319887437E-2</v>
      </c>
      <c r="D41"/>
      <c r="E41" s="14">
        <f t="shared" si="1"/>
        <v>6.4089437545443891E-3</v>
      </c>
      <c r="F41" s="40">
        <f t="shared" si="0"/>
        <v>0</v>
      </c>
      <c r="G41" s="15">
        <f t="shared" si="2"/>
        <v>0</v>
      </c>
    </row>
    <row r="42" spans="2:7" x14ac:dyDescent="0.25">
      <c r="B42" s="38">
        <f>[1]Data!B50</f>
        <v>40056</v>
      </c>
      <c r="C42" s="39">
        <v>-9.6772466307819133E-2</v>
      </c>
      <c r="D42"/>
      <c r="E42" s="14">
        <f t="shared" si="1"/>
        <v>-0.10164001687316218</v>
      </c>
      <c r="F42" s="40">
        <f t="shared" si="0"/>
        <v>1</v>
      </c>
      <c r="G42" s="15">
        <f t="shared" si="2"/>
        <v>1.0330693029976693E-2</v>
      </c>
    </row>
    <row r="43" spans="2:7" x14ac:dyDescent="0.25">
      <c r="B43" s="38">
        <f>[1]Data!B51</f>
        <v>40086</v>
      </c>
      <c r="C43" s="39">
        <v>1.4656004273886311E-2</v>
      </c>
      <c r="D43"/>
      <c r="E43" s="14">
        <f t="shared" si="1"/>
        <v>9.788453708543263E-3</v>
      </c>
      <c r="F43" s="40">
        <f t="shared" si="0"/>
        <v>0</v>
      </c>
      <c r="G43" s="15">
        <f t="shared" si="2"/>
        <v>0</v>
      </c>
    </row>
    <row r="44" spans="2:7" x14ac:dyDescent="0.25">
      <c r="B44" s="38">
        <f>[1]Data!B52</f>
        <v>40117</v>
      </c>
      <c r="C44" s="39">
        <v>-9.0499170019805009E-2</v>
      </c>
      <c r="D44"/>
      <c r="E44" s="14">
        <f t="shared" si="1"/>
        <v>-9.5366720585148057E-2</v>
      </c>
      <c r="F44" s="40">
        <f t="shared" si="0"/>
        <v>1</v>
      </c>
      <c r="G44" s="15">
        <f t="shared" si="2"/>
        <v>9.0948113951657018E-3</v>
      </c>
    </row>
    <row r="45" spans="2:7" x14ac:dyDescent="0.25">
      <c r="B45" s="38">
        <f>[1]Data!B53</f>
        <v>40147</v>
      </c>
      <c r="C45" s="39">
        <v>5.1685449590466594E-2</v>
      </c>
      <c r="D45"/>
      <c r="E45" s="14">
        <f t="shared" si="1"/>
        <v>4.6817899025123545E-2</v>
      </c>
      <c r="F45" s="40">
        <f t="shared" si="0"/>
        <v>0</v>
      </c>
      <c r="G45" s="15">
        <f t="shared" si="2"/>
        <v>0</v>
      </c>
    </row>
    <row r="46" spans="2:7" x14ac:dyDescent="0.25">
      <c r="B46" s="38">
        <f>[1]Data!B54</f>
        <v>40178</v>
      </c>
      <c r="C46" s="39">
        <v>0.10390407451158971</v>
      </c>
      <c r="D46"/>
      <c r="E46" s="14">
        <f t="shared" si="1"/>
        <v>9.9036523946246666E-2</v>
      </c>
      <c r="F46" s="40">
        <f t="shared" si="0"/>
        <v>0</v>
      </c>
      <c r="G46" s="15">
        <f t="shared" si="2"/>
        <v>0</v>
      </c>
    </row>
    <row r="47" spans="2:7" x14ac:dyDescent="0.25">
      <c r="B47" s="38">
        <f>[1]Data!B55</f>
        <v>40209</v>
      </c>
      <c r="C47" s="39">
        <v>7.35729203119765E-3</v>
      </c>
      <c r="D47"/>
      <c r="E47" s="14">
        <f t="shared" si="1"/>
        <v>2.4897414658546016E-3</v>
      </c>
      <c r="F47" s="40">
        <f t="shared" si="0"/>
        <v>0</v>
      </c>
      <c r="G47" s="15">
        <f t="shared" si="2"/>
        <v>0</v>
      </c>
    </row>
    <row r="48" spans="2:7" x14ac:dyDescent="0.25">
      <c r="B48" s="38">
        <f>[1]Data!B56</f>
        <v>40237</v>
      </c>
      <c r="C48" s="39">
        <v>2.2771936283780138E-2</v>
      </c>
      <c r="D48"/>
      <c r="E48" s="14">
        <f t="shared" si="1"/>
        <v>1.7904385718437089E-2</v>
      </c>
      <c r="F48" s="40">
        <f t="shared" si="0"/>
        <v>0</v>
      </c>
      <c r="G48" s="15">
        <f t="shared" si="2"/>
        <v>0</v>
      </c>
    </row>
    <row r="49" spans="2:7" x14ac:dyDescent="0.25">
      <c r="B49" s="38">
        <f>[1]Data!B57</f>
        <v>40268</v>
      </c>
      <c r="C49" s="39">
        <v>-6.9744136714645744E-2</v>
      </c>
      <c r="D49"/>
      <c r="E49" s="14">
        <f t="shared" si="1"/>
        <v>-7.4611687279988792E-2</v>
      </c>
      <c r="F49" s="40">
        <f t="shared" si="0"/>
        <v>1</v>
      </c>
      <c r="G49" s="15">
        <f t="shared" si="2"/>
        <v>5.5669038787668412E-3</v>
      </c>
    </row>
    <row r="50" spans="2:7" x14ac:dyDescent="0.25">
      <c r="B50" s="38">
        <f>[1]Data!B58</f>
        <v>40298</v>
      </c>
      <c r="C50" s="39">
        <v>1.9988473771859597E-2</v>
      </c>
      <c r="D50"/>
      <c r="E50" s="14">
        <f t="shared" si="1"/>
        <v>1.5120923206516548E-2</v>
      </c>
      <c r="F50" s="40">
        <f t="shared" si="0"/>
        <v>0</v>
      </c>
      <c r="G50" s="15">
        <f t="shared" si="2"/>
        <v>0</v>
      </c>
    </row>
    <row r="51" spans="2:7" x14ac:dyDescent="0.25">
      <c r="B51" s="38">
        <f>[1]Data!B59</f>
        <v>40329</v>
      </c>
      <c r="C51" s="39">
        <v>0.12356865319313823</v>
      </c>
      <c r="D51"/>
      <c r="E51" s="14">
        <f t="shared" si="1"/>
        <v>0.11870110262779518</v>
      </c>
      <c r="F51" s="40">
        <f t="shared" si="0"/>
        <v>0</v>
      </c>
      <c r="G51" s="15">
        <f t="shared" si="2"/>
        <v>0</v>
      </c>
    </row>
    <row r="52" spans="2:7" x14ac:dyDescent="0.25">
      <c r="B52" s="38">
        <f>[1]Data!B60</f>
        <v>40359</v>
      </c>
      <c r="C52" s="39">
        <v>0.12280523392502113</v>
      </c>
      <c r="D52"/>
      <c r="E52" s="14">
        <f t="shared" si="1"/>
        <v>0.11793768335967808</v>
      </c>
      <c r="F52" s="40">
        <f t="shared" si="0"/>
        <v>0</v>
      </c>
      <c r="G52" s="15">
        <f t="shared" si="2"/>
        <v>0</v>
      </c>
    </row>
    <row r="53" spans="2:7" x14ac:dyDescent="0.25">
      <c r="B53" s="38">
        <f>[1]Data!B61</f>
        <v>40390</v>
      </c>
      <c r="C53" s="39">
        <v>-5.6474187028381743E-2</v>
      </c>
      <c r="D53"/>
      <c r="E53" s="14">
        <f t="shared" si="1"/>
        <v>-6.1341737593724792E-2</v>
      </c>
      <c r="F53" s="40">
        <f t="shared" si="0"/>
        <v>1</v>
      </c>
      <c r="G53" s="15">
        <f t="shared" si="2"/>
        <v>3.7628087710173896E-3</v>
      </c>
    </row>
    <row r="54" spans="2:7" x14ac:dyDescent="0.25">
      <c r="B54" s="38">
        <f>[1]Data!B62</f>
        <v>40421</v>
      </c>
      <c r="C54" s="39">
        <v>6.8974896265214539E-2</v>
      </c>
      <c r="D54"/>
      <c r="E54" s="14">
        <f t="shared" si="1"/>
        <v>6.410734569987149E-2</v>
      </c>
      <c r="F54" s="40">
        <f t="shared" si="0"/>
        <v>0</v>
      </c>
      <c r="G54" s="15">
        <f t="shared" si="2"/>
        <v>0</v>
      </c>
    </row>
    <row r="55" spans="2:7" x14ac:dyDescent="0.25">
      <c r="B55" s="38">
        <f>[1]Data!B63</f>
        <v>40451</v>
      </c>
      <c r="C55" s="39">
        <v>4.5747695560959464E-2</v>
      </c>
      <c r="D55"/>
      <c r="E55" s="14">
        <f t="shared" si="1"/>
        <v>4.0880144995616416E-2</v>
      </c>
      <c r="F55" s="40">
        <f t="shared" si="0"/>
        <v>0</v>
      </c>
      <c r="G55" s="15">
        <f t="shared" si="2"/>
        <v>0</v>
      </c>
    </row>
    <row r="56" spans="2:7" x14ac:dyDescent="0.25">
      <c r="B56" s="38">
        <f>[1]Data!B64</f>
        <v>40482</v>
      </c>
      <c r="C56" s="39">
        <v>-0.19025397583829931</v>
      </c>
      <c r="D56"/>
      <c r="E56" s="14">
        <f t="shared" si="1"/>
        <v>-0.19512152640364236</v>
      </c>
      <c r="F56" s="40">
        <f t="shared" si="0"/>
        <v>1</v>
      </c>
      <c r="G56" s="15">
        <f t="shared" si="2"/>
        <v>3.8072410066087303E-2</v>
      </c>
    </row>
    <row r="57" spans="2:7" x14ac:dyDescent="0.25">
      <c r="B57" s="38">
        <f>[1]Data!B65</f>
        <v>40512</v>
      </c>
      <c r="C57" s="39">
        <v>-8.246062582546608E-2</v>
      </c>
      <c r="D57"/>
      <c r="E57" s="14">
        <f t="shared" si="1"/>
        <v>-8.7328176390809129E-2</v>
      </c>
      <c r="F57" s="40">
        <f t="shared" si="0"/>
        <v>1</v>
      </c>
      <c r="G57" s="15">
        <f t="shared" si="2"/>
        <v>7.6262103917442729E-3</v>
      </c>
    </row>
    <row r="58" spans="2:7" x14ac:dyDescent="0.25">
      <c r="B58" s="38">
        <f>[1]Data!B66</f>
        <v>40543</v>
      </c>
      <c r="C58" s="39">
        <v>2.0100741117193139E-2</v>
      </c>
      <c r="D58"/>
      <c r="E58" s="14">
        <f t="shared" si="1"/>
        <v>1.5233190551850091E-2</v>
      </c>
      <c r="F58" s="40">
        <f t="shared" si="0"/>
        <v>0</v>
      </c>
      <c r="G58" s="15">
        <f t="shared" si="2"/>
        <v>0</v>
      </c>
    </row>
    <row r="59" spans="2:7" x14ac:dyDescent="0.25">
      <c r="B59" s="38">
        <f>[1]Data!B67</f>
        <v>40574</v>
      </c>
      <c r="C59" s="39">
        <v>-2.8977235912089443E-2</v>
      </c>
      <c r="D59"/>
      <c r="E59" s="14">
        <f t="shared" si="1"/>
        <v>-3.3844786477432491E-2</v>
      </c>
      <c r="F59" s="40">
        <f t="shared" si="0"/>
        <v>1</v>
      </c>
      <c r="G59" s="15">
        <f t="shared" si="2"/>
        <v>1.1454695717029973E-3</v>
      </c>
    </row>
    <row r="60" spans="2:7" x14ac:dyDescent="0.25">
      <c r="B60" s="38">
        <f>[1]Data!B68</f>
        <v>40602</v>
      </c>
      <c r="C60" s="39">
        <v>-6.0033025985014234E-2</v>
      </c>
      <c r="D60"/>
      <c r="E60" s="14">
        <f t="shared" si="1"/>
        <v>-6.4900576550357275E-2</v>
      </c>
      <c r="F60" s="40">
        <f t="shared" si="0"/>
        <v>1</v>
      </c>
      <c r="G60" s="15">
        <f t="shared" si="2"/>
        <v>4.2120848365687844E-3</v>
      </c>
    </row>
    <row r="61" spans="2:7" x14ac:dyDescent="0.25">
      <c r="B61" s="38">
        <f>[1]Data!B69</f>
        <v>40633</v>
      </c>
      <c r="C61" s="39">
        <v>0.16046079921464004</v>
      </c>
      <c r="D61"/>
      <c r="E61" s="14">
        <f t="shared" si="1"/>
        <v>0.15559324864929699</v>
      </c>
      <c r="F61" s="40">
        <f t="shared" si="0"/>
        <v>0</v>
      </c>
      <c r="G61" s="15">
        <f t="shared" si="2"/>
        <v>0</v>
      </c>
    </row>
    <row r="62" spans="2:7" x14ac:dyDescent="0.25">
      <c r="B62" s="38">
        <f>[1]Data!B70</f>
        <v>40663</v>
      </c>
      <c r="C62" s="39">
        <v>4.3020009014584464E-2</v>
      </c>
      <c r="D62"/>
      <c r="E62" s="14">
        <f t="shared" si="1"/>
        <v>3.8152458449241415E-2</v>
      </c>
      <c r="F62" s="40">
        <f t="shared" si="0"/>
        <v>0</v>
      </c>
      <c r="G62" s="15">
        <f t="shared" si="2"/>
        <v>0</v>
      </c>
    </row>
    <row r="63" spans="2:7" x14ac:dyDescent="0.25">
      <c r="B63" s="38">
        <f>[1]Data!B71</f>
        <v>40694</v>
      </c>
      <c r="C63" s="39">
        <v>9.1290044884140636E-2</v>
      </c>
      <c r="D63"/>
      <c r="E63" s="14">
        <f t="shared" si="1"/>
        <v>8.6422494318797588E-2</v>
      </c>
      <c r="F63" s="40">
        <f t="shared" si="0"/>
        <v>0</v>
      </c>
      <c r="G63" s="15">
        <f t="shared" si="2"/>
        <v>0</v>
      </c>
    </row>
    <row r="64" spans="2:7" x14ac:dyDescent="0.25">
      <c r="B64" s="38">
        <f>[1]Data!B72</f>
        <v>40724</v>
      </c>
      <c r="C64" s="39">
        <v>4.6191417136666399E-3</v>
      </c>
      <c r="D64"/>
      <c r="E64" s="14">
        <f t="shared" si="1"/>
        <v>-2.4840885167640853E-4</v>
      </c>
      <c r="F64" s="40">
        <f t="shared" si="0"/>
        <v>0</v>
      </c>
      <c r="G64" s="15">
        <f t="shared" si="2"/>
        <v>0</v>
      </c>
    </row>
    <row r="65" spans="2:7" x14ac:dyDescent="0.25">
      <c r="B65" s="38">
        <f>[1]Data!B73</f>
        <v>40755</v>
      </c>
      <c r="C65" s="39">
        <v>4.1179344392856402E-3</v>
      </c>
      <c r="D65"/>
      <c r="E65" s="14">
        <f t="shared" si="1"/>
        <v>-7.4961612605740826E-4</v>
      </c>
      <c r="F65" s="40">
        <f t="shared" si="0"/>
        <v>0</v>
      </c>
      <c r="G65" s="15">
        <f t="shared" si="2"/>
        <v>0</v>
      </c>
    </row>
    <row r="66" spans="2:7" x14ac:dyDescent="0.25">
      <c r="B66" s="38">
        <f>[1]Data!B74</f>
        <v>40786</v>
      </c>
      <c r="C66" s="39">
        <v>4.796233605542799E-2</v>
      </c>
      <c r="D66"/>
      <c r="E66" s="14">
        <f t="shared" si="1"/>
        <v>4.3094785490084941E-2</v>
      </c>
      <c r="F66" s="40">
        <f t="shared" si="0"/>
        <v>0</v>
      </c>
      <c r="G66" s="15">
        <f t="shared" si="2"/>
        <v>0</v>
      </c>
    </row>
    <row r="67" spans="2:7" x14ac:dyDescent="0.25">
      <c r="B67" s="38">
        <f>[1]Data!B75</f>
        <v>40816</v>
      </c>
      <c r="C67" s="39">
        <v>8.887877881056E-2</v>
      </c>
      <c r="D67"/>
      <c r="E67" s="14">
        <f t="shared" si="1"/>
        <v>8.4011228245216951E-2</v>
      </c>
      <c r="F67" s="40">
        <f t="shared" si="0"/>
        <v>0</v>
      </c>
      <c r="G67" s="15">
        <f t="shared" si="2"/>
        <v>0</v>
      </c>
    </row>
    <row r="68" spans="2:7" x14ac:dyDescent="0.25">
      <c r="B68" s="38">
        <f>[1]Data!B76</f>
        <v>40847</v>
      </c>
      <c r="C68" s="39">
        <v>-7.3141527829631722E-2</v>
      </c>
      <c r="D68"/>
      <c r="E68" s="14">
        <f t="shared" si="1"/>
        <v>-7.8009078394974771E-2</v>
      </c>
      <c r="F68" s="40">
        <f t="shared" si="0"/>
        <v>1</v>
      </c>
      <c r="G68" s="15">
        <f t="shared" si="2"/>
        <v>6.0854163120333199E-3</v>
      </c>
    </row>
    <row r="69" spans="2:7" x14ac:dyDescent="0.25">
      <c r="B69" s="38">
        <f>[1]Data!B77</f>
        <v>40877</v>
      </c>
      <c r="C69" s="39">
        <v>-6.5363552843171441E-2</v>
      </c>
      <c r="D69"/>
      <c r="E69" s="14">
        <f t="shared" si="1"/>
        <v>-7.0231103408514489E-2</v>
      </c>
      <c r="F69" s="40">
        <f t="shared" si="0"/>
        <v>1</v>
      </c>
      <c r="G69" s="15">
        <f t="shared" si="2"/>
        <v>4.9324078859774552E-3</v>
      </c>
    </row>
    <row r="70" spans="2:7" x14ac:dyDescent="0.25">
      <c r="B70" s="38">
        <f>[1]Data!B78</f>
        <v>40908</v>
      </c>
      <c r="C70" s="39">
        <v>2.7132753405789869E-2</v>
      </c>
      <c r="D70"/>
      <c r="E70" s="14">
        <f t="shared" si="1"/>
        <v>2.2265202840446821E-2</v>
      </c>
      <c r="F70" s="40">
        <f t="shared" si="0"/>
        <v>0</v>
      </c>
      <c r="G70" s="15">
        <f t="shared" si="2"/>
        <v>0</v>
      </c>
    </row>
    <row r="71" spans="2:7" x14ac:dyDescent="0.25">
      <c r="B71" s="38">
        <f>[1]Data!B79</f>
        <v>40939</v>
      </c>
      <c r="C71" s="39">
        <v>2.4010282183381509E-3</v>
      </c>
      <c r="D71"/>
      <c r="E71" s="14">
        <f t="shared" si="1"/>
        <v>-2.4665223470048975E-3</v>
      </c>
      <c r="F71" s="40">
        <f t="shared" si="0"/>
        <v>0</v>
      </c>
      <c r="G71" s="15">
        <f t="shared" si="2"/>
        <v>0</v>
      </c>
    </row>
    <row r="72" spans="2:7" x14ac:dyDescent="0.25">
      <c r="B72" s="38">
        <f>[1]Data!B80</f>
        <v>40968</v>
      </c>
      <c r="C72" s="39">
        <v>6.385563108122199E-4</v>
      </c>
      <c r="D72"/>
      <c r="E72" s="14">
        <f t="shared" si="1"/>
        <v>-4.2289942545308285E-3</v>
      </c>
      <c r="F72" s="40">
        <f t="shared" si="0"/>
        <v>0</v>
      </c>
      <c r="G72" s="15">
        <f t="shared" si="2"/>
        <v>0</v>
      </c>
    </row>
    <row r="73" spans="2:7" x14ac:dyDescent="0.25">
      <c r="B73" s="38">
        <f>[1]Data!B81</f>
        <v>40999</v>
      </c>
      <c r="C73" s="39">
        <v>0.23141656012574113</v>
      </c>
      <c r="D73"/>
      <c r="E73" s="14">
        <f t="shared" si="1"/>
        <v>0.22654900956039808</v>
      </c>
      <c r="F73" s="40">
        <f t="shared" si="0"/>
        <v>0</v>
      </c>
      <c r="G73" s="15">
        <f t="shared" si="2"/>
        <v>0</v>
      </c>
    </row>
    <row r="74" spans="2:7" x14ac:dyDescent="0.25">
      <c r="B74" s="38">
        <f>[1]Data!B82</f>
        <v>41029</v>
      </c>
      <c r="C74" s="39">
        <v>-0.14995829558044796</v>
      </c>
      <c r="D74"/>
      <c r="E74" s="14">
        <f t="shared" si="1"/>
        <v>-0.15482584614579101</v>
      </c>
      <c r="F74" s="40">
        <f t="shared" ref="F74:F129" si="3">IF(C74&lt;$K$6,1,0)</f>
        <v>1</v>
      </c>
      <c r="G74" s="15">
        <f t="shared" si="2"/>
        <v>2.3971042634760149E-2</v>
      </c>
    </row>
    <row r="75" spans="2:7" x14ac:dyDescent="0.25">
      <c r="B75" s="38">
        <f>[1]Data!B83</f>
        <v>41060</v>
      </c>
      <c r="C75" s="39">
        <v>-6.4159013301599302E-2</v>
      </c>
      <c r="D75"/>
      <c r="E75" s="14">
        <f t="shared" ref="E75:E129" si="4">C75-$G$7</f>
        <v>-6.902656386694235E-2</v>
      </c>
      <c r="F75" s="40">
        <f t="shared" si="3"/>
        <v>1</v>
      </c>
      <c r="G75" s="15">
        <f t="shared" ref="G75:G129" si="5">(E75^2)*F75</f>
        <v>4.7646665192770709E-3</v>
      </c>
    </row>
    <row r="76" spans="2:7" x14ac:dyDescent="0.25">
      <c r="B76" s="38">
        <f>[1]Data!B84</f>
        <v>41090</v>
      </c>
      <c r="C76" s="39">
        <v>-0.18888521518341642</v>
      </c>
      <c r="D76"/>
      <c r="E76" s="14">
        <f t="shared" si="4"/>
        <v>-0.19375276574875946</v>
      </c>
      <c r="F76" s="40">
        <f t="shared" si="3"/>
        <v>1</v>
      </c>
      <c r="G76" s="15">
        <f t="shared" si="5"/>
        <v>3.7540134235293655E-2</v>
      </c>
    </row>
    <row r="77" spans="2:7" x14ac:dyDescent="0.25">
      <c r="B77" s="38">
        <f>[1]Data!B85</f>
        <v>41121</v>
      </c>
      <c r="C77" s="39">
        <v>9.9709461443207623E-2</v>
      </c>
      <c r="D77"/>
      <c r="E77" s="14">
        <f t="shared" si="4"/>
        <v>9.4841910877864574E-2</v>
      </c>
      <c r="F77" s="40">
        <f t="shared" si="3"/>
        <v>0</v>
      </c>
      <c r="G77" s="15">
        <f t="shared" si="5"/>
        <v>0</v>
      </c>
    </row>
    <row r="78" spans="2:7" x14ac:dyDescent="0.25">
      <c r="B78" s="38">
        <f>[1]Data!B86</f>
        <v>41152</v>
      </c>
      <c r="C78" s="39">
        <v>-0.15524727425284454</v>
      </c>
      <c r="D78"/>
      <c r="E78" s="14">
        <f t="shared" si="4"/>
        <v>-0.16011482481818759</v>
      </c>
      <c r="F78" s="40">
        <f t="shared" si="3"/>
        <v>1</v>
      </c>
      <c r="G78" s="15">
        <f t="shared" si="5"/>
        <v>2.5636757126558902E-2</v>
      </c>
    </row>
    <row r="79" spans="2:7" x14ac:dyDescent="0.25">
      <c r="B79" s="38">
        <f>[1]Data!B87</f>
        <v>41182</v>
      </c>
      <c r="C79" s="39">
        <v>0.1103199313570177</v>
      </c>
      <c r="D79"/>
      <c r="E79" s="14">
        <f t="shared" si="4"/>
        <v>0.10545238079167465</v>
      </c>
      <c r="F79" s="40">
        <f t="shared" si="3"/>
        <v>0</v>
      </c>
      <c r="G79" s="15">
        <f t="shared" si="5"/>
        <v>0</v>
      </c>
    </row>
    <row r="80" spans="2:7" x14ac:dyDescent="0.25">
      <c r="B80" s="38">
        <f>[1]Data!B88</f>
        <v>41213</v>
      </c>
      <c r="C80" s="39">
        <v>-9.14851384022662E-2</v>
      </c>
      <c r="D80"/>
      <c r="E80" s="14">
        <f t="shared" si="4"/>
        <v>-9.6352688967609249E-2</v>
      </c>
      <c r="F80" s="40">
        <f t="shared" si="3"/>
        <v>1</v>
      </c>
      <c r="G80" s="15">
        <f t="shared" si="5"/>
        <v>9.283840671288849E-3</v>
      </c>
    </row>
    <row r="81" spans="2:7" x14ac:dyDescent="0.25">
      <c r="B81" s="38">
        <f>[1]Data!B89</f>
        <v>41243</v>
      </c>
      <c r="C81" s="39">
        <v>-0.1181914301306726</v>
      </c>
      <c r="D81"/>
      <c r="E81" s="14">
        <f t="shared" si="4"/>
        <v>-0.12305898069601565</v>
      </c>
      <c r="F81" s="40">
        <f t="shared" si="3"/>
        <v>1</v>
      </c>
      <c r="G81" s="15">
        <f t="shared" si="5"/>
        <v>1.5143512729942351E-2</v>
      </c>
    </row>
    <row r="82" spans="2:7" x14ac:dyDescent="0.25">
      <c r="B82" s="38">
        <f>[1]Data!B90</f>
        <v>41274</v>
      </c>
      <c r="C82" s="39">
        <v>0.2570633984615196</v>
      </c>
      <c r="D82"/>
      <c r="E82" s="14">
        <f t="shared" si="4"/>
        <v>0.25219584789617655</v>
      </c>
      <c r="F82" s="40">
        <f t="shared" si="3"/>
        <v>0</v>
      </c>
      <c r="G82" s="15">
        <f t="shared" si="5"/>
        <v>0</v>
      </c>
    </row>
    <row r="83" spans="2:7" x14ac:dyDescent="0.25">
      <c r="B83" s="38">
        <f>[1]Data!B91</f>
        <v>41305</v>
      </c>
      <c r="C83" s="39">
        <v>-6.6025159752487808E-2</v>
      </c>
      <c r="D83"/>
      <c r="E83" s="14">
        <f t="shared" si="4"/>
        <v>-7.0892710317830857E-2</v>
      </c>
      <c r="F83" s="40">
        <f t="shared" si="3"/>
        <v>1</v>
      </c>
      <c r="G83" s="15">
        <f t="shared" si="5"/>
        <v>5.0257763762078817E-3</v>
      </c>
    </row>
    <row r="84" spans="2:7" x14ac:dyDescent="0.25">
      <c r="B84" s="38">
        <f>[1]Data!B92</f>
        <v>41333</v>
      </c>
      <c r="C84" s="39">
        <v>-2.9163853220238099E-2</v>
      </c>
      <c r="D84"/>
      <c r="E84" s="14">
        <f t="shared" si="4"/>
        <v>-3.4031403785581144E-2</v>
      </c>
      <c r="F84" s="40">
        <f t="shared" si="3"/>
        <v>1</v>
      </c>
      <c r="G84" s="15">
        <f t="shared" si="5"/>
        <v>1.1581364436172666E-3</v>
      </c>
    </row>
    <row r="85" spans="2:7" x14ac:dyDescent="0.25">
      <c r="B85" s="38">
        <f>[1]Data!B93</f>
        <v>41364</v>
      </c>
      <c r="C85" s="39">
        <v>-0.30813929744778934</v>
      </c>
      <c r="D85"/>
      <c r="E85" s="14">
        <f t="shared" si="4"/>
        <v>-0.31300684801313239</v>
      </c>
      <c r="F85" s="40">
        <f t="shared" si="3"/>
        <v>1</v>
      </c>
      <c r="G85" s="15">
        <f t="shared" si="5"/>
        <v>9.7973286903116158E-2</v>
      </c>
    </row>
    <row r="86" spans="2:7" x14ac:dyDescent="0.25">
      <c r="B86" s="38">
        <f>[1]Data!B94</f>
        <v>41394</v>
      </c>
      <c r="C86" s="39">
        <v>7.771641529158875E-2</v>
      </c>
      <c r="D86"/>
      <c r="E86" s="14">
        <f t="shared" si="4"/>
        <v>7.2848864726245702E-2</v>
      </c>
      <c r="F86" s="40">
        <f t="shared" si="3"/>
        <v>0</v>
      </c>
      <c r="G86" s="15">
        <f t="shared" si="5"/>
        <v>0</v>
      </c>
    </row>
    <row r="87" spans="2:7" x14ac:dyDescent="0.25">
      <c r="B87" s="38">
        <f>[1]Data!B95</f>
        <v>41425</v>
      </c>
      <c r="C87" s="39">
        <v>1.6449253384060499E-2</v>
      </c>
      <c r="D87"/>
      <c r="E87" s="14">
        <f t="shared" si="4"/>
        <v>1.1581702818717451E-2</v>
      </c>
      <c r="F87" s="40">
        <f t="shared" si="3"/>
        <v>0</v>
      </c>
      <c r="G87" s="15">
        <f t="shared" si="5"/>
        <v>0</v>
      </c>
    </row>
    <row r="88" spans="2:7" x14ac:dyDescent="0.25">
      <c r="B88" s="38">
        <f>[1]Data!B96</f>
        <v>41455</v>
      </c>
      <c r="C88" s="39">
        <v>-0.22185969382457141</v>
      </c>
      <c r="D88"/>
      <c r="E88" s="14">
        <f t="shared" si="4"/>
        <v>-0.22672724438991446</v>
      </c>
      <c r="F88" s="40">
        <f t="shared" si="3"/>
        <v>1</v>
      </c>
      <c r="G88" s="15">
        <f t="shared" si="5"/>
        <v>5.1405243348643999E-2</v>
      </c>
    </row>
    <row r="89" spans="2:7" x14ac:dyDescent="0.25">
      <c r="B89" s="38">
        <f>[1]Data!B97</f>
        <v>41486</v>
      </c>
      <c r="C89" s="39">
        <v>-8.1127835301730067E-2</v>
      </c>
      <c r="D89"/>
      <c r="E89" s="14">
        <f t="shared" si="4"/>
        <v>-8.5995385867073115E-2</v>
      </c>
      <c r="F89" s="40">
        <f t="shared" si="3"/>
        <v>1</v>
      </c>
      <c r="G89" s="15">
        <f t="shared" si="5"/>
        <v>7.3952063904267982E-3</v>
      </c>
    </row>
    <row r="90" spans="2:7" x14ac:dyDescent="0.25">
      <c r="B90" s="38">
        <f>[1]Data!B98</f>
        <v>41517</v>
      </c>
      <c r="C90" s="39">
        <v>0.32091546240363522</v>
      </c>
      <c r="D90"/>
      <c r="E90" s="14">
        <f t="shared" si="4"/>
        <v>0.31604791183829217</v>
      </c>
      <c r="F90" s="40">
        <f t="shared" si="3"/>
        <v>0</v>
      </c>
      <c r="G90" s="15">
        <f t="shared" si="5"/>
        <v>0</v>
      </c>
    </row>
    <row r="91" spans="2:7" x14ac:dyDescent="0.25">
      <c r="B91" s="38">
        <f>[1]Data!B99</f>
        <v>41547</v>
      </c>
      <c r="C91" s="39">
        <v>0.15681785233964088</v>
      </c>
      <c r="D91"/>
      <c r="E91" s="14">
        <f t="shared" si="4"/>
        <v>0.15195030177429783</v>
      </c>
      <c r="F91" s="40">
        <f t="shared" si="3"/>
        <v>0</v>
      </c>
      <c r="G91" s="15">
        <f t="shared" si="5"/>
        <v>0</v>
      </c>
    </row>
    <row r="92" spans="2:7" x14ac:dyDescent="0.25">
      <c r="B92" s="38">
        <f>[1]Data!B100</f>
        <v>41578</v>
      </c>
      <c r="C92" s="39">
        <v>5.5656954086876043E-2</v>
      </c>
      <c r="D92"/>
      <c r="E92" s="14">
        <f t="shared" si="4"/>
        <v>5.0789403521532994E-2</v>
      </c>
      <c r="F92" s="40">
        <f t="shared" si="3"/>
        <v>0</v>
      </c>
      <c r="G92" s="15">
        <f t="shared" si="5"/>
        <v>0</v>
      </c>
    </row>
    <row r="93" spans="2:7" x14ac:dyDescent="0.25">
      <c r="B93" s="38">
        <f>[1]Data!B101</f>
        <v>41608</v>
      </c>
      <c r="C93" s="39">
        <v>0.10189898619493234</v>
      </c>
      <c r="D93"/>
      <c r="E93" s="14">
        <f t="shared" si="4"/>
        <v>9.7031435629589297E-2</v>
      </c>
      <c r="F93" s="40">
        <f t="shared" si="3"/>
        <v>0</v>
      </c>
      <c r="G93" s="15">
        <f t="shared" si="5"/>
        <v>0</v>
      </c>
    </row>
    <row r="94" spans="2:7" x14ac:dyDescent="0.25">
      <c r="B94" s="38">
        <f>[1]Data!B102</f>
        <v>41639</v>
      </c>
      <c r="C94" s="39">
        <v>4.0590353193018909E-2</v>
      </c>
      <c r="D94"/>
      <c r="E94" s="14">
        <f t="shared" si="4"/>
        <v>3.5722802627675861E-2</v>
      </c>
      <c r="F94" s="40">
        <f t="shared" si="3"/>
        <v>0</v>
      </c>
      <c r="G94" s="15">
        <f t="shared" si="5"/>
        <v>0</v>
      </c>
    </row>
    <row r="95" spans="2:7" x14ac:dyDescent="0.25">
      <c r="B95" s="38">
        <f>[1]Data!B103</f>
        <v>41670</v>
      </c>
      <c r="C95" s="39">
        <v>6.9909681705586202E-2</v>
      </c>
      <c r="D95"/>
      <c r="E95" s="14">
        <f t="shared" si="4"/>
        <v>6.5042131140243153E-2</v>
      </c>
      <c r="F95" s="40">
        <f t="shared" si="3"/>
        <v>0</v>
      </c>
      <c r="G95" s="15">
        <f t="shared" si="5"/>
        <v>0</v>
      </c>
    </row>
    <row r="96" spans="2:7" x14ac:dyDescent="0.25">
      <c r="B96" s="38">
        <f>[1]Data!B104</f>
        <v>41698</v>
      </c>
      <c r="C96" s="39">
        <v>1.0573206283456479E-2</v>
      </c>
      <c r="D96"/>
      <c r="E96" s="14">
        <f t="shared" si="4"/>
        <v>5.7056557181134303E-3</v>
      </c>
      <c r="F96" s="40">
        <f t="shared" si="3"/>
        <v>0</v>
      </c>
      <c r="G96" s="15">
        <f t="shared" si="5"/>
        <v>0</v>
      </c>
    </row>
    <row r="97" spans="2:7" x14ac:dyDescent="0.25">
      <c r="B97" s="38">
        <f>[1]Data!B105</f>
        <v>41729</v>
      </c>
      <c r="C97" s="39">
        <v>-3.987425454057901E-2</v>
      </c>
      <c r="D97"/>
      <c r="E97" s="14">
        <f t="shared" si="4"/>
        <v>-4.4741805105922058E-2</v>
      </c>
      <c r="F97" s="40">
        <f t="shared" si="3"/>
        <v>1</v>
      </c>
      <c r="G97" s="15">
        <f t="shared" si="5"/>
        <v>2.0018291241363133E-3</v>
      </c>
    </row>
    <row r="98" spans="2:7" x14ac:dyDescent="0.25">
      <c r="B98" s="38">
        <f>[1]Data!B106</f>
        <v>41759</v>
      </c>
      <c r="C98" s="39">
        <v>2.637837607887027E-2</v>
      </c>
      <c r="D98"/>
      <c r="E98" s="14">
        <f t="shared" si="4"/>
        <v>2.1510825513527222E-2</v>
      </c>
      <c r="F98" s="40">
        <f t="shared" si="3"/>
        <v>0</v>
      </c>
      <c r="G98" s="15">
        <f t="shared" si="5"/>
        <v>0</v>
      </c>
    </row>
    <row r="99" spans="2:7" x14ac:dyDescent="0.25">
      <c r="B99" s="38">
        <f>[1]Data!B107</f>
        <v>41790</v>
      </c>
      <c r="C99" s="39">
        <v>6.4033862265810051E-2</v>
      </c>
      <c r="D99"/>
      <c r="E99" s="14">
        <f t="shared" si="4"/>
        <v>5.9166311700467003E-2</v>
      </c>
      <c r="F99" s="40">
        <f t="shared" si="3"/>
        <v>0</v>
      </c>
      <c r="G99" s="15">
        <f t="shared" si="5"/>
        <v>0</v>
      </c>
    </row>
    <row r="100" spans="2:7" x14ac:dyDescent="0.25">
      <c r="B100" s="38">
        <f>[1]Data!B108</f>
        <v>41820</v>
      </c>
      <c r="C100" s="39">
        <v>3.4806525261293859E-2</v>
      </c>
      <c r="D100"/>
      <c r="E100" s="14">
        <f t="shared" si="4"/>
        <v>2.9938974695950811E-2</v>
      </c>
      <c r="F100" s="40">
        <f t="shared" si="3"/>
        <v>0</v>
      </c>
      <c r="G100" s="15">
        <f t="shared" si="5"/>
        <v>0</v>
      </c>
    </row>
    <row r="101" spans="2:7" x14ac:dyDescent="0.25">
      <c r="B101" s="38">
        <f>[1]Data!B109</f>
        <v>41851</v>
      </c>
      <c r="C101" s="39">
        <v>-3.1971766756879641E-2</v>
      </c>
      <c r="D101"/>
      <c r="E101" s="14">
        <f t="shared" si="4"/>
        <v>-3.6839317322222689E-2</v>
      </c>
      <c r="F101" s="40">
        <f t="shared" si="3"/>
        <v>1</v>
      </c>
      <c r="G101" s="15">
        <f t="shared" si="5"/>
        <v>1.3571353007674166E-3</v>
      </c>
    </row>
    <row r="102" spans="2:7" x14ac:dyDescent="0.25">
      <c r="B102" s="38">
        <f>[1]Data!B110</f>
        <v>41882</v>
      </c>
      <c r="C102" s="39">
        <v>0.11950587302840363</v>
      </c>
      <c r="D102"/>
      <c r="E102" s="14">
        <f t="shared" si="4"/>
        <v>0.11463832246306058</v>
      </c>
      <c r="F102" s="40">
        <f t="shared" si="3"/>
        <v>0</v>
      </c>
      <c r="G102" s="15">
        <f t="shared" si="5"/>
        <v>0</v>
      </c>
    </row>
    <row r="103" spans="2:7" x14ac:dyDescent="0.25">
      <c r="B103" s="38">
        <f>[1]Data!B111</f>
        <v>41912</v>
      </c>
      <c r="C103" s="39">
        <v>-3.0600135040304011E-4</v>
      </c>
      <c r="D103"/>
      <c r="E103" s="14">
        <f t="shared" si="4"/>
        <v>-5.1735519157460885E-3</v>
      </c>
      <c r="F103" s="40">
        <f t="shared" si="3"/>
        <v>1</v>
      </c>
      <c r="G103" s="15">
        <f t="shared" si="5"/>
        <v>2.6765639424920024E-5</v>
      </c>
    </row>
    <row r="104" spans="2:7" x14ac:dyDescent="0.25">
      <c r="B104" s="38">
        <f>[1]Data!B112</f>
        <v>41943</v>
      </c>
      <c r="C104" s="39">
        <v>-0.11750554650706549</v>
      </c>
      <c r="D104"/>
      <c r="E104" s="14">
        <f t="shared" si="4"/>
        <v>-0.12237309707240854</v>
      </c>
      <c r="F104" s="40">
        <f t="shared" si="3"/>
        <v>1</v>
      </c>
      <c r="G104" s="15">
        <f t="shared" si="5"/>
        <v>1.4975174887093124E-2</v>
      </c>
    </row>
    <row r="105" spans="2:7" x14ac:dyDescent="0.25">
      <c r="B105" s="38">
        <f>[1]Data!B113</f>
        <v>41973</v>
      </c>
      <c r="C105" s="39">
        <v>-3.5467027611073107E-2</v>
      </c>
      <c r="D105"/>
      <c r="E105" s="14">
        <f t="shared" si="4"/>
        <v>-4.0334578176416155E-2</v>
      </c>
      <c r="F105" s="40">
        <f t="shared" si="3"/>
        <v>1</v>
      </c>
      <c r="G105" s="15">
        <f t="shared" si="5"/>
        <v>1.6268781966694264E-3</v>
      </c>
    </row>
    <row r="106" spans="2:7" x14ac:dyDescent="0.25">
      <c r="B106" s="38">
        <f>[1]Data!B114</f>
        <v>42004</v>
      </c>
      <c r="C106" s="39">
        <v>0.15669948393631991</v>
      </c>
      <c r="D106"/>
      <c r="E106" s="14">
        <f t="shared" si="4"/>
        <v>0.15183193337097686</v>
      </c>
      <c r="F106" s="40">
        <f t="shared" si="3"/>
        <v>0</v>
      </c>
      <c r="G106" s="15">
        <f t="shared" si="5"/>
        <v>0</v>
      </c>
    </row>
    <row r="107" spans="2:7" x14ac:dyDescent="0.25">
      <c r="B107" s="38">
        <f>[1]Data!B115</f>
        <v>42035</v>
      </c>
      <c r="C107" s="39">
        <v>-9.536783704640471E-2</v>
      </c>
      <c r="D107"/>
      <c r="E107" s="14">
        <f t="shared" si="4"/>
        <v>-0.10023538761174776</v>
      </c>
      <c r="F107" s="40">
        <f t="shared" si="3"/>
        <v>1</v>
      </c>
      <c r="G107" s="15">
        <f t="shared" si="5"/>
        <v>1.0047132929677316E-2</v>
      </c>
    </row>
    <row r="108" spans="2:7" x14ac:dyDescent="0.25">
      <c r="B108" s="38">
        <f>[1]Data!B116</f>
        <v>42063</v>
      </c>
      <c r="C108" s="39">
        <v>0.13259987279377947</v>
      </c>
      <c r="D108"/>
      <c r="E108" s="14">
        <f t="shared" si="4"/>
        <v>0.12773232222843642</v>
      </c>
      <c r="F108" s="40">
        <f t="shared" si="3"/>
        <v>0</v>
      </c>
      <c r="G108" s="15">
        <f t="shared" si="5"/>
        <v>0</v>
      </c>
    </row>
    <row r="109" spans="2:7" x14ac:dyDescent="0.25">
      <c r="B109" s="38">
        <f>[1]Data!B117</f>
        <v>42094</v>
      </c>
      <c r="C109" s="39">
        <v>-7.3564263930304449E-2</v>
      </c>
      <c r="D109"/>
      <c r="E109" s="14">
        <f t="shared" si="4"/>
        <v>-7.8431814495647498E-2</v>
      </c>
      <c r="F109" s="40">
        <f t="shared" si="3"/>
        <v>1</v>
      </c>
      <c r="G109" s="15">
        <f t="shared" si="5"/>
        <v>6.1515495250796613E-3</v>
      </c>
    </row>
    <row r="110" spans="2:7" x14ac:dyDescent="0.25">
      <c r="B110" s="38">
        <f>[1]Data!B118</f>
        <v>42124</v>
      </c>
      <c r="C110" s="39">
        <v>-3.3543567435105379E-2</v>
      </c>
      <c r="D110"/>
      <c r="E110" s="14">
        <f t="shared" si="4"/>
        <v>-3.8411118000448427E-2</v>
      </c>
      <c r="F110" s="40">
        <f t="shared" si="3"/>
        <v>1</v>
      </c>
      <c r="G110" s="15">
        <f t="shared" si="5"/>
        <v>1.4754139860443732E-3</v>
      </c>
    </row>
    <row r="111" spans="2:7" x14ac:dyDescent="0.25">
      <c r="B111" s="38">
        <f>[1]Data!B119</f>
        <v>42155</v>
      </c>
      <c r="C111" s="39">
        <v>0.12978079176505042</v>
      </c>
      <c r="D111"/>
      <c r="E111" s="14">
        <f t="shared" si="4"/>
        <v>0.12491324119970737</v>
      </c>
      <c r="F111" s="40">
        <f t="shared" si="3"/>
        <v>0</v>
      </c>
      <c r="G111" s="15">
        <f t="shared" si="5"/>
        <v>0</v>
      </c>
    </row>
    <row r="112" spans="2:7" x14ac:dyDescent="0.25">
      <c r="B112" s="38">
        <f>[1]Data!B120</f>
        <v>42185</v>
      </c>
      <c r="C112" s="39">
        <v>-0.1070030403980079</v>
      </c>
      <c r="D112"/>
      <c r="E112" s="14">
        <f t="shared" si="4"/>
        <v>-0.11187059096335095</v>
      </c>
      <c r="F112" s="40">
        <f t="shared" si="3"/>
        <v>1</v>
      </c>
      <c r="G112" s="15">
        <f t="shared" si="5"/>
        <v>1.2515029122489378E-2</v>
      </c>
    </row>
    <row r="113" spans="2:7" x14ac:dyDescent="0.25">
      <c r="B113" s="38">
        <f>[1]Data!B121</f>
        <v>42216</v>
      </c>
      <c r="C113" s="39">
        <v>-2.558868464159679E-2</v>
      </c>
      <c r="D113"/>
      <c r="E113" s="14">
        <f t="shared" si="4"/>
        <v>-3.0456235206939838E-2</v>
      </c>
      <c r="F113" s="40">
        <f t="shared" si="3"/>
        <v>1</v>
      </c>
      <c r="G113" s="15">
        <f t="shared" si="5"/>
        <v>9.2758226298044171E-4</v>
      </c>
    </row>
    <row r="114" spans="2:7" x14ac:dyDescent="0.25">
      <c r="B114" s="38">
        <f>[1]Data!B122</f>
        <v>42247</v>
      </c>
      <c r="C114" s="39">
        <v>6.5654601059087214E-2</v>
      </c>
      <c r="D114"/>
      <c r="E114" s="14">
        <f t="shared" si="4"/>
        <v>6.0787050493744166E-2</v>
      </c>
      <c r="F114" s="40">
        <f t="shared" si="3"/>
        <v>0</v>
      </c>
      <c r="G114" s="15">
        <f t="shared" si="5"/>
        <v>0</v>
      </c>
    </row>
    <row r="115" spans="2:7" x14ac:dyDescent="0.25">
      <c r="B115" s="38">
        <f>[1]Data!B123</f>
        <v>42277</v>
      </c>
      <c r="C115" s="39">
        <v>3.8670937013952168E-2</v>
      </c>
      <c r="D115"/>
      <c r="E115" s="14">
        <f t="shared" si="4"/>
        <v>3.380338644860912E-2</v>
      </c>
      <c r="F115" s="40">
        <f t="shared" si="3"/>
        <v>0</v>
      </c>
      <c r="G115" s="15">
        <f t="shared" si="5"/>
        <v>0</v>
      </c>
    </row>
    <row r="116" spans="2:7" x14ac:dyDescent="0.25">
      <c r="B116" s="38">
        <f>[1]Data!B124</f>
        <v>42308</v>
      </c>
      <c r="C116" s="39">
        <v>-4.4611114874961562E-2</v>
      </c>
      <c r="D116"/>
      <c r="E116" s="14">
        <f t="shared" si="4"/>
        <v>-4.947866544030461E-2</v>
      </c>
      <c r="F116" s="40">
        <f t="shared" si="3"/>
        <v>1</v>
      </c>
      <c r="G116" s="15">
        <f t="shared" si="5"/>
        <v>2.4481383337535936E-3</v>
      </c>
    </row>
    <row r="117" spans="2:7" x14ac:dyDescent="0.25">
      <c r="B117" s="38">
        <f>[1]Data!B125</f>
        <v>42338</v>
      </c>
      <c r="C117" s="39">
        <v>-2.1578758148822961E-2</v>
      </c>
      <c r="D117"/>
      <c r="E117" s="14">
        <f t="shared" si="4"/>
        <v>-2.6446308714166009E-2</v>
      </c>
      <c r="F117" s="40">
        <f t="shared" si="3"/>
        <v>1</v>
      </c>
      <c r="G117" s="15">
        <f t="shared" si="5"/>
        <v>6.9940724460497298E-4</v>
      </c>
    </row>
    <row r="118" spans="2:7" x14ac:dyDescent="0.25">
      <c r="B118" s="38">
        <f>[1]Data!B126</f>
        <v>42369</v>
      </c>
      <c r="C118" s="39">
        <v>-2.1975721685916751E-2</v>
      </c>
      <c r="D118"/>
      <c r="E118" s="14">
        <f t="shared" si="4"/>
        <v>-2.6843272251259799E-2</v>
      </c>
      <c r="F118" s="40">
        <f t="shared" si="3"/>
        <v>1</v>
      </c>
      <c r="G118" s="15">
        <f t="shared" si="5"/>
        <v>7.2056126515525429E-4</v>
      </c>
    </row>
    <row r="119" spans="2:7" x14ac:dyDescent="0.25">
      <c r="B119" s="38">
        <f>[1]Data!B127</f>
        <v>42400</v>
      </c>
      <c r="C119" s="39">
        <v>-2.1031318356868379E-2</v>
      </c>
      <c r="D119"/>
      <c r="E119" s="14">
        <f t="shared" si="4"/>
        <v>-2.5898868922211427E-2</v>
      </c>
      <c r="F119" s="40">
        <f t="shared" si="3"/>
        <v>1</v>
      </c>
      <c r="G119" s="15">
        <f t="shared" si="5"/>
        <v>6.7075141144988895E-4</v>
      </c>
    </row>
    <row r="120" spans="2:7" x14ac:dyDescent="0.25">
      <c r="B120" s="38">
        <f>[1]Data!B128</f>
        <v>42429</v>
      </c>
      <c r="C120" s="39">
        <v>-0.18598612676657536</v>
      </c>
      <c r="D120"/>
      <c r="E120" s="14">
        <f t="shared" si="4"/>
        <v>-0.19085367733191841</v>
      </c>
      <c r="F120" s="40">
        <f t="shared" si="3"/>
        <v>1</v>
      </c>
      <c r="G120" s="15">
        <f t="shared" si="5"/>
        <v>3.6425126151116025E-2</v>
      </c>
    </row>
    <row r="121" spans="2:7" x14ac:dyDescent="0.25">
      <c r="B121" s="38">
        <f>[1]Data!B129</f>
        <v>42460</v>
      </c>
      <c r="C121" s="39">
        <v>7.0756248866471166E-2</v>
      </c>
      <c r="D121"/>
      <c r="E121" s="14">
        <f t="shared" si="4"/>
        <v>6.5888698301128118E-2</v>
      </c>
      <c r="F121" s="40">
        <f t="shared" si="3"/>
        <v>0</v>
      </c>
      <c r="G121" s="15">
        <f t="shared" si="5"/>
        <v>0</v>
      </c>
    </row>
    <row r="122" spans="2:7" x14ac:dyDescent="0.25">
      <c r="B122" s="38">
        <f>[1]Data!B130</f>
        <v>42490</v>
      </c>
      <c r="C122" s="39">
        <v>-2.8091025761570458E-2</v>
      </c>
      <c r="D122"/>
      <c r="E122" s="14">
        <f t="shared" si="4"/>
        <v>-3.2958576326913507E-2</v>
      </c>
      <c r="F122" s="40">
        <f t="shared" si="3"/>
        <v>1</v>
      </c>
      <c r="G122" s="15">
        <f t="shared" si="5"/>
        <v>1.0862677534969835E-3</v>
      </c>
    </row>
    <row r="123" spans="2:7" x14ac:dyDescent="0.25">
      <c r="B123" s="38">
        <f>[1]Data!B131</f>
        <v>42521</v>
      </c>
      <c r="C123" s="39">
        <v>3.6536095582646597E-3</v>
      </c>
      <c r="D123"/>
      <c r="E123" s="14">
        <f t="shared" si="4"/>
        <v>-1.2139410070783887E-3</v>
      </c>
      <c r="F123" s="40">
        <f t="shared" si="3"/>
        <v>0</v>
      </c>
      <c r="G123" s="15">
        <f t="shared" si="5"/>
        <v>0</v>
      </c>
    </row>
    <row r="124" spans="2:7" x14ac:dyDescent="0.25">
      <c r="B124" s="38">
        <f>[1]Data!B132</f>
        <v>42551</v>
      </c>
      <c r="C124" s="39">
        <v>0.11677398564332025</v>
      </c>
      <c r="D124"/>
      <c r="E124" s="14">
        <f t="shared" si="4"/>
        <v>0.11190643507797721</v>
      </c>
      <c r="F124" s="40">
        <f t="shared" si="3"/>
        <v>0</v>
      </c>
      <c r="G124" s="15">
        <f t="shared" si="5"/>
        <v>0</v>
      </c>
    </row>
    <row r="125" spans="2:7" x14ac:dyDescent="0.25">
      <c r="B125" s="38">
        <f>[1]Data!B133</f>
        <v>42582</v>
      </c>
      <c r="C125" s="39">
        <v>7.6697011464240863E-2</v>
      </c>
      <c r="D125"/>
      <c r="E125" s="14">
        <f t="shared" si="4"/>
        <v>7.1829460898897815E-2</v>
      </c>
      <c r="F125" s="40">
        <f t="shared" si="3"/>
        <v>0</v>
      </c>
      <c r="G125" s="15">
        <f t="shared" si="5"/>
        <v>0</v>
      </c>
    </row>
    <row r="126" spans="2:7" x14ac:dyDescent="0.25">
      <c r="B126" s="38">
        <f>[1]Data!B134</f>
        <v>42613</v>
      </c>
      <c r="C126" s="39">
        <v>2.0401252633104302E-3</v>
      </c>
      <c r="D126"/>
      <c r="E126" s="14">
        <f t="shared" si="4"/>
        <v>-2.8274253020326183E-3</v>
      </c>
      <c r="F126" s="40">
        <f t="shared" si="3"/>
        <v>0</v>
      </c>
      <c r="G126" s="15">
        <f t="shared" si="5"/>
        <v>0</v>
      </c>
    </row>
    <row r="127" spans="2:7" x14ac:dyDescent="0.25">
      <c r="B127" s="38">
        <f>[1]Data!B135</f>
        <v>42643</v>
      </c>
      <c r="C127" s="39">
        <v>7.132964201477859E-3</v>
      </c>
      <c r="D127"/>
      <c r="E127" s="14">
        <f t="shared" si="4"/>
        <v>2.2654136361348106E-3</v>
      </c>
      <c r="F127" s="40">
        <f t="shared" si="3"/>
        <v>0</v>
      </c>
      <c r="G127" s="15">
        <f t="shared" si="5"/>
        <v>0</v>
      </c>
    </row>
    <row r="128" spans="2:7" x14ac:dyDescent="0.25">
      <c r="B128" s="38">
        <f>[1]Data!B136</f>
        <v>0</v>
      </c>
      <c r="C128" s="39">
        <v>-9.5493007868992716E-2</v>
      </c>
      <c r="D128"/>
      <c r="E128" s="14">
        <f t="shared" si="4"/>
        <v>-0.10036055843433576</v>
      </c>
      <c r="F128" s="40">
        <f t="shared" si="3"/>
        <v>1</v>
      </c>
      <c r="G128" s="15">
        <f t="shared" si="5"/>
        <v>1.0072241689251724E-2</v>
      </c>
    </row>
    <row r="129" spans="2:7" x14ac:dyDescent="0.25">
      <c r="B129" s="38">
        <f>[1]Data!B137</f>
        <v>0</v>
      </c>
      <c r="C129" s="39">
        <v>2.2974926497374504E-3</v>
      </c>
      <c r="D129"/>
      <c r="E129" s="14">
        <f t="shared" si="4"/>
        <v>-2.570057915605598E-3</v>
      </c>
      <c r="F129" s="40">
        <f t="shared" si="3"/>
        <v>0</v>
      </c>
      <c r="G129" s="15">
        <f t="shared" si="5"/>
        <v>0</v>
      </c>
    </row>
    <row r="130" spans="2:7" x14ac:dyDescent="0.25">
      <c r="C130" s="18">
        <v>1.7327638320680377E-2</v>
      </c>
    </row>
    <row r="131" spans="2:7" x14ac:dyDescent="0.25">
      <c r="C131" s="18">
        <v>-4.6436366734523629E-2</v>
      </c>
    </row>
    <row r="132" spans="2:7" x14ac:dyDescent="0.25">
      <c r="C132" s="18">
        <v>-2.119083920711581E-2</v>
      </c>
    </row>
    <row r="133" spans="2:7" x14ac:dyDescent="0.25">
      <c r="C133" s="18">
        <v>-3.3654336451615238E-2</v>
      </c>
    </row>
    <row r="134" spans="2:7" x14ac:dyDescent="0.25">
      <c r="C134" s="18">
        <v>-4.8558482084437929E-2</v>
      </c>
    </row>
    <row r="135" spans="2:7" x14ac:dyDescent="0.25">
      <c r="C135" s="18">
        <v>0.18132475281823665</v>
      </c>
    </row>
    <row r="136" spans="2:7" x14ac:dyDescent="0.25">
      <c r="C136" s="18">
        <v>-7.3701757947695901E-2</v>
      </c>
    </row>
    <row r="137" spans="2:7" x14ac:dyDescent="0.25">
      <c r="C137" s="18">
        <v>-1.336522466403788E-2</v>
      </c>
    </row>
    <row r="138" spans="2:7" x14ac:dyDescent="0.25">
      <c r="C138" s="18">
        <v>-1.2060515466076661E-2</v>
      </c>
    </row>
    <row r="139" spans="2:7" x14ac:dyDescent="0.25">
      <c r="C139" s="18">
        <v>-1.21407944518178E-2</v>
      </c>
    </row>
    <row r="140" spans="2:7" x14ac:dyDescent="0.25">
      <c r="C140" s="18">
        <v>-0.11476427969943673</v>
      </c>
    </row>
    <row r="141" spans="2:7" x14ac:dyDescent="0.25">
      <c r="C141" s="18">
        <v>7.9762376212610588E-3</v>
      </c>
    </row>
    <row r="142" spans="2:7" x14ac:dyDescent="0.25">
      <c r="C142" s="18">
        <v>-1.1457619914280619E-2</v>
      </c>
    </row>
    <row r="143" spans="2:7" x14ac:dyDescent="0.25">
      <c r="C143" s="18">
        <v>-3.796209055131556E-3</v>
      </c>
    </row>
    <row r="144" spans="2:7" x14ac:dyDescent="0.25">
      <c r="C144" s="18">
        <v>8.7367068313710411E-2</v>
      </c>
    </row>
    <row r="145" spans="3:3" x14ac:dyDescent="0.25">
      <c r="C145" s="18">
        <v>6.0526812368077533E-2</v>
      </c>
    </row>
    <row r="146" spans="3:3" x14ac:dyDescent="0.25">
      <c r="C146" s="18">
        <v>-7.2886136565000967E-2</v>
      </c>
    </row>
    <row r="147" spans="3:3" x14ac:dyDescent="0.25">
      <c r="C147" s="18">
        <v>3.4290637179667148E-2</v>
      </c>
    </row>
    <row r="148" spans="3:3" x14ac:dyDescent="0.25">
      <c r="C148" s="18">
        <v>-0.15022385385633819</v>
      </c>
    </row>
    <row r="149" spans="3:3" x14ac:dyDescent="0.25">
      <c r="C149" s="18">
        <v>8.8803554184151798E-2</v>
      </c>
    </row>
    <row r="150" spans="3:3" x14ac:dyDescent="0.25">
      <c r="C150" s="18">
        <v>0.14309248520727241</v>
      </c>
    </row>
    <row r="151" spans="3:3" x14ac:dyDescent="0.25">
      <c r="C151" s="18">
        <v>1.019311406720713E-2</v>
      </c>
    </row>
    <row r="152" spans="3:3" x14ac:dyDescent="0.25">
      <c r="C152" s="18">
        <v>1.6340137597184289E-2</v>
      </c>
    </row>
    <row r="153" spans="3:3" x14ac:dyDescent="0.25">
      <c r="C153" s="18">
        <v>1.350343165162313E-2</v>
      </c>
    </row>
    <row r="154" spans="3:3" x14ac:dyDescent="0.25">
      <c r="C154" s="18">
        <v>-1.4234449110866229E-2</v>
      </c>
    </row>
    <row r="155" spans="3:3" x14ac:dyDescent="0.25">
      <c r="C155" s="18">
        <v>-4.686443667065885E-2</v>
      </c>
    </row>
    <row r="156" spans="3:3" x14ac:dyDescent="0.25">
      <c r="C156" s="18">
        <v>-9.6191220680503439E-2</v>
      </c>
    </row>
    <row r="157" spans="3:3" x14ac:dyDescent="0.25">
      <c r="C157" s="18">
        <v>8.1910584681387233E-2</v>
      </c>
    </row>
    <row r="158" spans="3:3" x14ac:dyDescent="0.25">
      <c r="C158" s="18">
        <v>-2.7087052899332692E-2</v>
      </c>
    </row>
    <row r="159" spans="3:3" x14ac:dyDescent="0.25">
      <c r="C159" s="18">
        <v>4.4296664243894295E-3</v>
      </c>
    </row>
    <row r="160" spans="3:3" x14ac:dyDescent="0.25">
      <c r="C160" s="3">
        <v>6.2519608208846139E-2</v>
      </c>
    </row>
    <row r="161" spans="3:3" x14ac:dyDescent="0.25">
      <c r="C161" s="3">
        <v>-2.1095033631064651E-2</v>
      </c>
    </row>
    <row r="162" spans="3:3" x14ac:dyDescent="0.25">
      <c r="C162" s="3">
        <v>5.483654003502407E-2</v>
      </c>
    </row>
    <row r="163" spans="3:3" x14ac:dyDescent="0.25">
      <c r="C163" s="3">
        <v>7.4627911685658271E-2</v>
      </c>
    </row>
    <row r="164" spans="3:3" x14ac:dyDescent="0.25">
      <c r="C164" s="3">
        <v>-0.11761065406025402</v>
      </c>
    </row>
    <row r="165" spans="3:3" x14ac:dyDescent="0.25">
      <c r="C165" s="3">
        <v>8.0299713006463502E-3</v>
      </c>
    </row>
    <row r="166" spans="3:3" x14ac:dyDescent="0.25">
      <c r="C166" s="3">
        <v>-9.4033532639050857E-2</v>
      </c>
    </row>
    <row r="167" spans="3:3" x14ac:dyDescent="0.25">
      <c r="C167" s="3">
        <v>-8.8473227327618295E-2</v>
      </c>
    </row>
    <row r="168" spans="3:3" x14ac:dyDescent="0.25">
      <c r="C168" s="3">
        <v>-0.10240249631179359</v>
      </c>
    </row>
    <row r="169" spans="3:3" x14ac:dyDescent="0.25">
      <c r="C169" s="3">
        <v>6.3566259987369839E-2</v>
      </c>
    </row>
    <row r="170" spans="3:3" x14ac:dyDescent="0.25">
      <c r="C170" s="3">
        <v>-0.14479374703034462</v>
      </c>
    </row>
    <row r="171" spans="3:3" x14ac:dyDescent="0.25">
      <c r="C171" s="3">
        <v>-0.18809168207558855</v>
      </c>
    </row>
    <row r="172" spans="3:3" x14ac:dyDescent="0.25">
      <c r="C172" s="3">
        <v>-4.3174120504789845E-2</v>
      </c>
    </row>
    <row r="173" spans="3:3" x14ac:dyDescent="0.25">
      <c r="C173" s="3">
        <v>-2.710682807849342E-2</v>
      </c>
    </row>
    <row r="174" spans="3:3" x14ac:dyDescent="0.25">
      <c r="C174" s="3">
        <v>0.29958394312097947</v>
      </c>
    </row>
    <row r="175" spans="3:3" x14ac:dyDescent="0.25">
      <c r="C175" s="3">
        <v>1.668017145461604E-2</v>
      </c>
    </row>
    <row r="176" spans="3:3" x14ac:dyDescent="0.25">
      <c r="C176" s="3">
        <v>-0.12405951518760869</v>
      </c>
    </row>
    <row r="177" spans="3:3" x14ac:dyDescent="0.25">
      <c r="C177" s="3">
        <v>9.365333297836996E-2</v>
      </c>
    </row>
    <row r="178" spans="3:3" x14ac:dyDescent="0.25">
      <c r="C178" s="3">
        <v>0.13962932865506672</v>
      </c>
    </row>
    <row r="179" spans="3:3" x14ac:dyDescent="0.25">
      <c r="C179" s="3">
        <v>-9.8982690221351338E-2</v>
      </c>
    </row>
    <row r="180" spans="3:3" x14ac:dyDescent="0.25">
      <c r="C180" s="3">
        <v>0.15365031283039324</v>
      </c>
    </row>
    <row r="181" spans="3:3" x14ac:dyDescent="0.25">
      <c r="C181" s="3">
        <v>2.8106902137161757E-2</v>
      </c>
    </row>
    <row r="182" spans="3:3" x14ac:dyDescent="0.25">
      <c r="C182" s="3">
        <v>6.2516465842516597E-3</v>
      </c>
    </row>
    <row r="183" spans="3:3" x14ac:dyDescent="0.25">
      <c r="C183" s="3">
        <v>2.3210974934052279E-2</v>
      </c>
    </row>
    <row r="184" spans="3:3" x14ac:dyDescent="0.25">
      <c r="C184" s="3">
        <v>-4.227077593546124E-2</v>
      </c>
    </row>
    <row r="185" spans="3:3" x14ac:dyDescent="0.25">
      <c r="C185" s="3">
        <v>1.9293535403842287E-2</v>
      </c>
    </row>
    <row r="186" spans="3:3" x14ac:dyDescent="0.25">
      <c r="C186" s="3">
        <v>3.8041955061009301E-3</v>
      </c>
    </row>
    <row r="187" spans="3:3" x14ac:dyDescent="0.25">
      <c r="C187" s="3">
        <v>2.8309416608463138E-2</v>
      </c>
    </row>
    <row r="188" spans="3:3" x14ac:dyDescent="0.25">
      <c r="C188" s="3">
        <v>-2.3799807471658295E-3</v>
      </c>
    </row>
    <row r="189" spans="3:3" x14ac:dyDescent="0.25">
      <c r="C189" s="3">
        <v>-1.612456132997785E-2</v>
      </c>
    </row>
    <row r="190" spans="3:3" x14ac:dyDescent="0.25">
      <c r="C190" s="3">
        <v>0.11522854882395754</v>
      </c>
    </row>
  </sheetData>
  <mergeCells count="3">
    <mergeCell ref="B8:C8"/>
    <mergeCell ref="E6:F6"/>
    <mergeCell ref="E7:F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08B50-A683-4C9C-BC9C-D5C3DA40E53D}">
  <dimension ref="A7:AB191"/>
  <sheetViews>
    <sheetView topLeftCell="A28" zoomScale="55" zoomScaleNormal="55" workbookViewId="0"/>
  </sheetViews>
  <sheetFormatPr defaultColWidth="8.7109375" defaultRowHeight="15" x14ac:dyDescent="0.25"/>
  <cols>
    <col min="1" max="13" width="8.7109375" style="3"/>
    <col min="14" max="14" width="10.42578125" style="3" bestFit="1" customWidth="1"/>
    <col min="15" max="16384" width="8.7109375" style="3"/>
  </cols>
  <sheetData>
    <row r="7" spans="14:28" x14ac:dyDescent="0.25">
      <c r="N7" s="3" t="s">
        <v>29</v>
      </c>
    </row>
    <row r="8" spans="14:28" x14ac:dyDescent="0.25">
      <c r="S8" s="6" t="s">
        <v>28</v>
      </c>
      <c r="X8" s="6" t="s">
        <v>30</v>
      </c>
    </row>
    <row r="9" spans="14:28" x14ac:dyDescent="0.25">
      <c r="O9" s="6" t="s">
        <v>4</v>
      </c>
      <c r="S9" s="17" t="s">
        <v>21</v>
      </c>
      <c r="T9" s="17" t="s">
        <v>5</v>
      </c>
      <c r="U9" s="17" t="s">
        <v>20</v>
      </c>
      <c r="X9" s="17" t="s">
        <v>21</v>
      </c>
      <c r="Y9" s="17" t="s">
        <v>5</v>
      </c>
      <c r="Z9" s="17" t="s">
        <v>20</v>
      </c>
    </row>
    <row r="10" spans="14:28" x14ac:dyDescent="0.25">
      <c r="N10" t="s">
        <v>6</v>
      </c>
      <c r="O10" s="17" t="s">
        <v>21</v>
      </c>
      <c r="P10" s="17" t="s">
        <v>5</v>
      </c>
      <c r="Q10" s="17" t="s">
        <v>20</v>
      </c>
      <c r="S10" s="3">
        <v>100</v>
      </c>
      <c r="T10" s="3">
        <v>100</v>
      </c>
      <c r="U10" s="3">
        <v>100</v>
      </c>
      <c r="X10" s="46">
        <f t="array" ref="X10">PRODUCT((1+O11:O191))-1</f>
        <v>6.7579078634979304</v>
      </c>
      <c r="Y10" s="46">
        <f t="array" ref="Y10">PRODUCT((1+P11:P191))-1</f>
        <v>23.71824045680442</v>
      </c>
      <c r="Z10" s="46">
        <f t="array" ref="Z10">PRODUCT((1+Q11:Q191))-1</f>
        <v>-0.51695208041722152</v>
      </c>
    </row>
    <row r="11" spans="14:28" x14ac:dyDescent="0.25">
      <c r="N11" s="8">
        <v>37468</v>
      </c>
      <c r="O11" s="39">
        <v>-0.100712247296098</v>
      </c>
      <c r="P11" s="39">
        <v>-4.8620069789573797E-2</v>
      </c>
      <c r="Q11" s="39">
        <v>-0.18023646459478601</v>
      </c>
      <c r="S11" s="3">
        <f>(1+O11)*S10</f>
        <v>89.928775270390204</v>
      </c>
      <c r="T11" s="3">
        <f>(1+P11)*T10</f>
        <v>95.137993021042618</v>
      </c>
      <c r="U11" s="3">
        <f>(1+Q11)*U10</f>
        <v>81.976353540521401</v>
      </c>
    </row>
    <row r="12" spans="14:28" x14ac:dyDescent="0.25">
      <c r="N12" s="8">
        <v>37498</v>
      </c>
      <c r="O12" s="39">
        <v>-2.1995018586964E-2</v>
      </c>
      <c r="P12" s="39">
        <v>-8.6693638020716099E-3</v>
      </c>
      <c r="Q12" s="39">
        <v>0.106809746727948</v>
      </c>
      <c r="S12" s="3">
        <f t="shared" ref="S12:U75" si="0">(1+O12)*S11</f>
        <v>87.95079018681507</v>
      </c>
      <c r="T12" s="3">
        <f t="shared" si="0"/>
        <v>94.313207148144244</v>
      </c>
      <c r="U12" s="3">
        <f t="shared" si="0"/>
        <v>90.732227099865227</v>
      </c>
      <c r="X12" s="6" t="s">
        <v>33</v>
      </c>
    </row>
    <row r="13" spans="14:28" x14ac:dyDescent="0.25">
      <c r="N13" s="8">
        <v>37529</v>
      </c>
      <c r="O13" s="39">
        <v>1.42469174851258E-2</v>
      </c>
      <c r="P13" s="39">
        <v>0.13413759081531901</v>
      </c>
      <c r="Q13" s="39">
        <v>0.15951183353440801</v>
      </c>
      <c r="S13" s="3">
        <f t="shared" si="0"/>
        <v>89.203817837358244</v>
      </c>
      <c r="T13" s="3">
        <f t="shared" si="0"/>
        <v>106.96415353706244</v>
      </c>
      <c r="U13" s="3">
        <f t="shared" si="0"/>
        <v>105.20509100522503</v>
      </c>
      <c r="X13" s="3" t="s">
        <v>31</v>
      </c>
      <c r="AB13" s="3">
        <f>S191</f>
        <v>775.79078634979317</v>
      </c>
    </row>
    <row r="14" spans="14:28" x14ac:dyDescent="0.25">
      <c r="N14" s="8">
        <v>37560</v>
      </c>
      <c r="O14" s="39">
        <v>8.4041497858704003E-2</v>
      </c>
      <c r="P14" s="39">
        <v>2.2361501047886499E-2</v>
      </c>
      <c r="Q14" s="39">
        <v>-3.2389545766073197E-2</v>
      </c>
      <c r="S14" s="3">
        <f t="shared" si="0"/>
        <v>96.700640303124814</v>
      </c>
      <c r="T14" s="3">
        <f t="shared" si="0"/>
        <v>109.35603256846777</v>
      </c>
      <c r="U14" s="3">
        <f t="shared" si="0"/>
        <v>101.7975458952874</v>
      </c>
      <c r="X14" s="3" t="s">
        <v>32</v>
      </c>
      <c r="AB14" s="10">
        <f>X10</f>
        <v>6.7579078634979304</v>
      </c>
    </row>
    <row r="15" spans="14:28" x14ac:dyDescent="0.25">
      <c r="N15" s="8">
        <v>37589</v>
      </c>
      <c r="O15" s="39">
        <v>0.17500595190857801</v>
      </c>
      <c r="P15" s="39">
        <v>0.24570190875862999</v>
      </c>
      <c r="Q15" s="39">
        <v>6.1083592451793801E-3</v>
      </c>
      <c r="S15" s="3">
        <f t="shared" si="0"/>
        <v>113.62382790954217</v>
      </c>
      <c r="T15" s="3">
        <f t="shared" si="0"/>
        <v>136.2250185048112</v>
      </c>
      <c r="U15" s="3">
        <f t="shared" si="0"/>
        <v>102.41936187589346</v>
      </c>
    </row>
    <row r="16" spans="14:28" x14ac:dyDescent="0.25">
      <c r="N16" s="8">
        <v>37621</v>
      </c>
      <c r="O16" s="39">
        <v>1.4261291684255E-2</v>
      </c>
      <c r="P16" s="39">
        <v>6.9472474927810599E-2</v>
      </c>
      <c r="Q16" s="39">
        <v>0.288292728797717</v>
      </c>
      <c r="S16" s="3">
        <f t="shared" si="0"/>
        <v>115.24425046164176</v>
      </c>
      <c r="T16" s="3">
        <f t="shared" si="0"/>
        <v>145.68890768742725</v>
      </c>
      <c r="U16" s="3">
        <f t="shared" si="0"/>
        <v>131.94611919281564</v>
      </c>
    </row>
    <row r="17" spans="14:27" x14ac:dyDescent="0.25">
      <c r="N17" s="8">
        <v>37652</v>
      </c>
      <c r="O17" s="39">
        <v>1.2797649394349301E-3</v>
      </c>
      <c r="P17" s="39">
        <v>-6.8370857466358903E-2</v>
      </c>
      <c r="Q17" s="39">
        <v>4.0930253748320898E-2</v>
      </c>
      <c r="S17" s="3">
        <f t="shared" si="0"/>
        <v>115.39173601285403</v>
      </c>
      <c r="T17" s="3">
        <f t="shared" si="0"/>
        <v>135.72803214550063</v>
      </c>
      <c r="U17" s="3">
        <f t="shared" si="0"/>
        <v>137.34670733248379</v>
      </c>
      <c r="X17" s="6" t="s">
        <v>34</v>
      </c>
      <c r="Z17" s="6">
        <f>100*(1+AB14)</f>
        <v>775.79078634979305</v>
      </c>
      <c r="AA17" s="6">
        <f>S191</f>
        <v>775.79078634979317</v>
      </c>
    </row>
    <row r="18" spans="14:27" x14ac:dyDescent="0.25">
      <c r="N18" s="8">
        <v>37680</v>
      </c>
      <c r="O18" s="39">
        <v>1.0358042446360001E-2</v>
      </c>
      <c r="P18" s="39">
        <v>0.13876813287835499</v>
      </c>
      <c r="Q18" s="39">
        <v>-6.9458984580435701E-2</v>
      </c>
      <c r="S18" s="3">
        <f t="shared" si="0"/>
        <v>116.58696851243434</v>
      </c>
      <c r="T18" s="3">
        <f t="shared" si="0"/>
        <v>154.56275774558512</v>
      </c>
      <c r="U18" s="3">
        <f t="shared" si="0"/>
        <v>127.80674450570319</v>
      </c>
    </row>
    <row r="19" spans="14:27" x14ac:dyDescent="0.25">
      <c r="N19" s="8">
        <v>37711</v>
      </c>
      <c r="O19" s="39">
        <v>-3.2925645266128602E-2</v>
      </c>
      <c r="P19" s="39">
        <v>3.58623520558254E-2</v>
      </c>
      <c r="Q19" s="39">
        <v>-6.3380931681463595E-2</v>
      </c>
      <c r="S19" s="3">
        <f t="shared" si="0"/>
        <v>112.74826734454062</v>
      </c>
      <c r="T19" s="3">
        <f t="shared" si="0"/>
        <v>160.10574177857654</v>
      </c>
      <c r="U19" s="3">
        <f t="shared" si="0"/>
        <v>119.70623396375694</v>
      </c>
    </row>
    <row r="20" spans="14:27" x14ac:dyDescent="0.25">
      <c r="N20" s="8">
        <v>37741</v>
      </c>
      <c r="O20" s="39">
        <v>0.197422519243899</v>
      </c>
      <c r="P20" s="39">
        <v>0.100427971362903</v>
      </c>
      <c r="Q20" s="39">
        <v>-5.3468149569670498E-2</v>
      </c>
      <c r="S20" s="3">
        <f t="shared" si="0"/>
        <v>135.00731432408446</v>
      </c>
      <c r="T20" s="3">
        <f t="shared" si="0"/>
        <v>176.18483662895179</v>
      </c>
      <c r="U20" s="3">
        <f t="shared" si="0"/>
        <v>113.30576314176082</v>
      </c>
    </row>
    <row r="21" spans="14:27" x14ac:dyDescent="0.25">
      <c r="N21" s="8">
        <v>37771</v>
      </c>
      <c r="O21" s="39">
        <v>-1.9610385688682E-3</v>
      </c>
      <c r="P21" s="39">
        <v>-4.2432390257955303E-2</v>
      </c>
      <c r="Q21" s="39">
        <v>-9.15009562547342E-3</v>
      </c>
      <c r="S21" s="3">
        <f t="shared" si="0"/>
        <v>134.74255977361562</v>
      </c>
      <c r="T21" s="3">
        <f t="shared" si="0"/>
        <v>168.70889288357802</v>
      </c>
      <c r="U21" s="3">
        <f t="shared" si="0"/>
        <v>112.26900457409647</v>
      </c>
    </row>
    <row r="22" spans="14:27" x14ac:dyDescent="0.25">
      <c r="N22" s="8">
        <v>37802</v>
      </c>
      <c r="O22" s="39">
        <v>0.10012405159264801</v>
      </c>
      <c r="P22" s="39">
        <v>0.126783162433875</v>
      </c>
      <c r="Q22" s="39">
        <v>0.12673146820212799</v>
      </c>
      <c r="S22" s="3">
        <f t="shared" si="0"/>
        <v>148.23353078011456</v>
      </c>
      <c r="T22" s="3">
        <f t="shared" si="0"/>
        <v>190.09833985407587</v>
      </c>
      <c r="U22" s="3">
        <f t="shared" si="0"/>
        <v>126.49702035736316</v>
      </c>
    </row>
    <row r="23" spans="14:27" x14ac:dyDescent="0.25">
      <c r="N23" s="8">
        <v>37833</v>
      </c>
      <c r="O23" s="39">
        <v>5.14027234238068E-2</v>
      </c>
      <c r="P23" s="39">
        <v>0.142777678889284</v>
      </c>
      <c r="Q23" s="39">
        <v>4.4878621081526397E-2</v>
      </c>
      <c r="S23" s="3">
        <f t="shared" si="0"/>
        <v>155.85313796493915</v>
      </c>
      <c r="T23" s="3">
        <f t="shared" si="0"/>
        <v>217.2401395791471</v>
      </c>
      <c r="U23" s="3">
        <f t="shared" si="0"/>
        <v>132.17403220192338</v>
      </c>
    </row>
    <row r="24" spans="14:27" x14ac:dyDescent="0.25">
      <c r="N24" s="8">
        <v>37862</v>
      </c>
      <c r="O24" s="39">
        <v>-2.7803081127325699E-2</v>
      </c>
      <c r="P24" s="39">
        <v>1.7571698370358602E-2</v>
      </c>
      <c r="Q24" s="39">
        <v>0.18509100956554</v>
      </c>
      <c r="S24" s="3">
        <f t="shared" si="0"/>
        <v>151.51994052615166</v>
      </c>
      <c r="T24" s="3">
        <f t="shared" si="0"/>
        <v>221.05741778576649</v>
      </c>
      <c r="U24" s="3">
        <f t="shared" si="0"/>
        <v>156.63825726052559</v>
      </c>
    </row>
    <row r="25" spans="14:27" x14ac:dyDescent="0.25">
      <c r="N25" s="8">
        <v>37894</v>
      </c>
      <c r="O25" s="39">
        <v>4.2431187215406799E-2</v>
      </c>
      <c r="P25" s="39">
        <v>-9.8539133429640293E-3</v>
      </c>
      <c r="Q25" s="39">
        <v>2.1066127626896401E-3</v>
      </c>
      <c r="S25" s="3">
        <f t="shared" si="0"/>
        <v>157.9491114894841</v>
      </c>
      <c r="T25" s="3">
        <f t="shared" si="0"/>
        <v>218.87913714708614</v>
      </c>
      <c r="U25" s="3">
        <f t="shared" si="0"/>
        <v>156.96823341239607</v>
      </c>
    </row>
    <row r="26" spans="14:27" x14ac:dyDescent="0.25">
      <c r="N26" s="8">
        <v>37925</v>
      </c>
      <c r="O26" s="39">
        <v>5.0922214529509603E-2</v>
      </c>
      <c r="P26" s="39">
        <v>8.2524131134235706E-2</v>
      </c>
      <c r="Q26" s="39">
        <v>-2.41143802375731E-3</v>
      </c>
      <c r="S26" s="3">
        <f t="shared" si="0"/>
        <v>165.99223002949705</v>
      </c>
      <c r="T26" s="3">
        <f t="shared" si="0"/>
        <v>236.94194776356065</v>
      </c>
      <c r="U26" s="3">
        <f t="shared" si="0"/>
        <v>156.58971424582342</v>
      </c>
    </row>
    <row r="27" spans="14:27" x14ac:dyDescent="0.25">
      <c r="N27" s="8">
        <v>37953</v>
      </c>
      <c r="O27" s="39">
        <v>0.19202335838976201</v>
      </c>
      <c r="P27" s="39">
        <v>0.26446384262482298</v>
      </c>
      <c r="Q27" s="39">
        <v>0.24171185111021501</v>
      </c>
      <c r="S27" s="3">
        <f t="shared" si="0"/>
        <v>197.86661550636697</v>
      </c>
      <c r="T27" s="3">
        <f t="shared" si="0"/>
        <v>299.60452574812194</v>
      </c>
      <c r="U27" s="3">
        <f t="shared" si="0"/>
        <v>194.43930394100099</v>
      </c>
    </row>
    <row r="28" spans="14:27" x14ac:dyDescent="0.25">
      <c r="N28" s="8">
        <v>37986</v>
      </c>
      <c r="O28" s="39">
        <v>1.3539227521076599E-2</v>
      </c>
      <c r="P28" s="39">
        <v>-7.7032216167377196E-2</v>
      </c>
      <c r="Q28" s="39">
        <v>-2.2825109715007699E-2</v>
      </c>
      <c r="S28" s="3">
        <f t="shared" si="0"/>
        <v>200.54557663253306</v>
      </c>
      <c r="T28" s="3">
        <f t="shared" si="0"/>
        <v>276.52532515596806</v>
      </c>
      <c r="U28" s="3">
        <f t="shared" si="0"/>
        <v>190.00120549563789</v>
      </c>
    </row>
    <row r="29" spans="14:27" x14ac:dyDescent="0.25">
      <c r="N29" s="8">
        <v>38016</v>
      </c>
      <c r="O29" s="39">
        <v>-1.9650704629568801E-2</v>
      </c>
      <c r="P29" s="39">
        <v>-4.50613743260296E-2</v>
      </c>
      <c r="Q29" s="39">
        <v>-0.13306447566205301</v>
      </c>
      <c r="S29" s="3">
        <f t="shared" si="0"/>
        <v>196.6047147413606</v>
      </c>
      <c r="T29" s="3">
        <f t="shared" si="0"/>
        <v>264.06471396848792</v>
      </c>
      <c r="U29" s="3">
        <f t="shared" si="0"/>
        <v>164.71879471120283</v>
      </c>
    </row>
    <row r="30" spans="14:27" x14ac:dyDescent="0.25">
      <c r="N30" s="8">
        <v>38044</v>
      </c>
      <c r="O30" s="39">
        <v>6.1269397503360599E-2</v>
      </c>
      <c r="P30" s="39">
        <v>-6.6472854248245095E-4</v>
      </c>
      <c r="Q30" s="39">
        <v>6.0321174539915E-2</v>
      </c>
      <c r="S30" s="3">
        <f t="shared" si="0"/>
        <v>208.65056715988385</v>
      </c>
      <c r="T30" s="3">
        <f t="shared" si="0"/>
        <v>263.88918261605062</v>
      </c>
      <c r="U30" s="3">
        <f t="shared" si="0"/>
        <v>174.65482587698173</v>
      </c>
    </row>
    <row r="31" spans="14:27" x14ac:dyDescent="0.25">
      <c r="N31" s="8">
        <v>38077</v>
      </c>
      <c r="O31" s="39">
        <v>9.3023175626284205E-2</v>
      </c>
      <c r="P31" s="39">
        <v>0.139790030453598</v>
      </c>
      <c r="Q31" s="39">
        <v>2.66538122408799E-3</v>
      </c>
      <c r="S31" s="3">
        <f t="shared" si="0"/>
        <v>228.05990551332155</v>
      </c>
      <c r="T31" s="3">
        <f t="shared" si="0"/>
        <v>300.77825949032342</v>
      </c>
      <c r="U31" s="3">
        <f t="shared" si="0"/>
        <v>175.1203475705706</v>
      </c>
    </row>
    <row r="32" spans="14:27" x14ac:dyDescent="0.25">
      <c r="N32" s="8">
        <v>38107</v>
      </c>
      <c r="O32" s="39">
        <v>-0.11258934138952401</v>
      </c>
      <c r="P32" s="39">
        <v>-0.11195095026823999</v>
      </c>
      <c r="Q32" s="39">
        <v>-0.25778567498918897</v>
      </c>
      <c r="S32" s="3">
        <f t="shared" si="0"/>
        <v>202.38279095421959</v>
      </c>
      <c r="T32" s="3">
        <f t="shared" si="0"/>
        <v>267.10584752035442</v>
      </c>
      <c r="U32" s="3">
        <f t="shared" si="0"/>
        <v>129.97683056774969</v>
      </c>
    </row>
    <row r="33" spans="1:21" x14ac:dyDescent="0.25">
      <c r="N33" s="8">
        <v>38138</v>
      </c>
      <c r="O33" s="39">
        <v>0.119053318102749</v>
      </c>
      <c r="P33" s="39">
        <v>7.6705647619575504E-2</v>
      </c>
      <c r="Q33" s="39">
        <v>0.103096082621879</v>
      </c>
      <c r="S33" s="3">
        <f t="shared" si="0"/>
        <v>226.47713374421446</v>
      </c>
      <c r="T33" s="3">
        <f t="shared" si="0"/>
        <v>287.59437453737883</v>
      </c>
      <c r="U33" s="3">
        <f t="shared" si="0"/>
        <v>143.37693263089238</v>
      </c>
    </row>
    <row r="34" spans="1:21" x14ac:dyDescent="0.25">
      <c r="N34" s="8">
        <v>38168</v>
      </c>
      <c r="O34" s="39">
        <v>7.1055615970994898E-2</v>
      </c>
      <c r="P34" s="39">
        <v>3.1620204575369897E-2</v>
      </c>
      <c r="Q34" s="39">
        <v>-7.0901621976432599E-2</v>
      </c>
      <c r="S34" s="3">
        <f t="shared" si="0"/>
        <v>242.56960598575503</v>
      </c>
      <c r="T34" s="3">
        <f t="shared" si="0"/>
        <v>296.68816749497631</v>
      </c>
      <c r="U34" s="3">
        <f t="shared" si="0"/>
        <v>133.21127555335642</v>
      </c>
    </row>
    <row r="35" spans="1:21" x14ac:dyDescent="0.25">
      <c r="N35" s="8">
        <v>38198</v>
      </c>
      <c r="O35" s="39">
        <v>-1.15749917695757E-2</v>
      </c>
      <c r="P35" s="39">
        <v>6.7474998039760606E-2</v>
      </c>
      <c r="Q35" s="39">
        <v>1.0838051770912099E-2</v>
      </c>
      <c r="S35" s="3">
        <f t="shared" si="0"/>
        <v>239.7618647929207</v>
      </c>
      <c r="T35" s="3">
        <f t="shared" si="0"/>
        <v>316.70720101512001</v>
      </c>
      <c r="U35" s="3">
        <f t="shared" si="0"/>
        <v>134.65502625427294</v>
      </c>
    </row>
    <row r="36" spans="1:21" x14ac:dyDescent="0.25">
      <c r="N36" s="8">
        <v>38230</v>
      </c>
      <c r="O36" s="39">
        <v>-2.1842739874552701E-2</v>
      </c>
      <c r="P36" s="39">
        <v>-2.00794631231009E-2</v>
      </c>
      <c r="Q36" s="39">
        <v>8.3361214809936302E-2</v>
      </c>
      <c r="S36" s="3">
        <f t="shared" si="0"/>
        <v>234.52480874841126</v>
      </c>
      <c r="T36" s="3">
        <f t="shared" si="0"/>
        <v>310.34789045151638</v>
      </c>
      <c r="U36" s="3">
        <f t="shared" si="0"/>
        <v>145.88003282309299</v>
      </c>
    </row>
    <row r="37" spans="1:21" x14ac:dyDescent="0.25">
      <c r="N37" s="8">
        <v>38260</v>
      </c>
      <c r="O37" s="39">
        <v>0.193464867656156</v>
      </c>
      <c r="P37" s="39">
        <v>0.19145746449695999</v>
      </c>
      <c r="Q37" s="39">
        <v>9.1472841082147399E-2</v>
      </c>
      <c r="S37" s="3">
        <f t="shared" si="0"/>
        <v>279.89711983500791</v>
      </c>
      <c r="T37" s="3">
        <f t="shared" si="0"/>
        <v>369.76631066934402</v>
      </c>
      <c r="U37" s="3">
        <f t="shared" si="0"/>
        <v>159.22409388257825</v>
      </c>
    </row>
    <row r="38" spans="1:21" x14ac:dyDescent="0.25">
      <c r="N38" s="8">
        <v>38289</v>
      </c>
      <c r="O38" s="39">
        <v>0.115262654190617</v>
      </c>
      <c r="P38" s="39">
        <v>0.1383576216513</v>
      </c>
      <c r="Q38" s="39">
        <v>-4.0857352851926002E-2</v>
      </c>
      <c r="S38" s="3">
        <f t="shared" si="0"/>
        <v>312.1588047675001</v>
      </c>
      <c r="T38" s="3">
        <f t="shared" si="0"/>
        <v>420.92629798033022</v>
      </c>
      <c r="U38" s="3">
        <f t="shared" si="0"/>
        <v>152.71861889628954</v>
      </c>
    </row>
    <row r="39" spans="1:21" x14ac:dyDescent="0.25">
      <c r="N39" s="8">
        <v>38321</v>
      </c>
      <c r="O39" s="39">
        <v>0.214235394350799</v>
      </c>
      <c r="P39" s="39">
        <v>0.119491546712889</v>
      </c>
      <c r="Q39" s="39">
        <v>8.5973289247831305E-2</v>
      </c>
      <c r="S39" s="3">
        <f t="shared" si="0"/>
        <v>379.03426940693959</v>
      </c>
      <c r="T39" s="3">
        <f t="shared" si="0"/>
        <v>471.22343237813027</v>
      </c>
      <c r="U39" s="3">
        <f t="shared" si="0"/>
        <v>165.84834089218955</v>
      </c>
    </row>
    <row r="40" spans="1:21" ht="21" x14ac:dyDescent="0.25">
      <c r="A40" s="45"/>
      <c r="N40" s="8">
        <v>38352</v>
      </c>
      <c r="O40" s="39">
        <v>8.9403904374151605E-2</v>
      </c>
      <c r="P40" s="39">
        <v>0.146249405344272</v>
      </c>
      <c r="Q40" s="39">
        <v>-0.12494421837323</v>
      </c>
      <c r="S40" s="3">
        <f t="shared" si="0"/>
        <v>412.92141298352408</v>
      </c>
      <c r="T40" s="3">
        <f t="shared" si="0"/>
        <v>540.13957914771856</v>
      </c>
      <c r="U40" s="3">
        <f t="shared" si="0"/>
        <v>145.12654957091794</v>
      </c>
    </row>
    <row r="41" spans="1:21" x14ac:dyDescent="0.25">
      <c r="N41" s="8">
        <v>38383</v>
      </c>
      <c r="O41" s="39">
        <v>-6.3425136234994905E-2</v>
      </c>
      <c r="P41" s="39">
        <v>-7.8338325404749304E-2</v>
      </c>
      <c r="Q41" s="39">
        <v>-6.4981431713333093E-2</v>
      </c>
      <c r="S41" s="3">
        <f t="shared" si="0"/>
        <v>386.73181611069748</v>
      </c>
      <c r="T41" s="3">
        <f t="shared" si="0"/>
        <v>497.82594903246024</v>
      </c>
      <c r="U41" s="3">
        <f t="shared" si="0"/>
        <v>135.69601860018369</v>
      </c>
    </row>
    <row r="42" spans="1:21" x14ac:dyDescent="0.25">
      <c r="N42" s="8">
        <v>38411</v>
      </c>
      <c r="O42" s="39">
        <v>1.7292217138059299E-2</v>
      </c>
      <c r="P42" s="39">
        <v>-3.0841514547763901E-2</v>
      </c>
      <c r="Q42" s="39">
        <v>9.9714527696481897E-2</v>
      </c>
      <c r="S42" s="3">
        <f t="shared" si="0"/>
        <v>393.4192666490797</v>
      </c>
      <c r="T42" s="3">
        <f t="shared" si="0"/>
        <v>482.47224278312126</v>
      </c>
      <c r="U42" s="3">
        <f t="shared" si="0"/>
        <v>149.22688300519403</v>
      </c>
    </row>
    <row r="43" spans="1:21" x14ac:dyDescent="0.25">
      <c r="N43" s="8">
        <v>38442</v>
      </c>
      <c r="O43" s="39">
        <v>-8.9831327768834096E-2</v>
      </c>
      <c r="P43" s="39">
        <v>-9.6613000083283204E-2</v>
      </c>
      <c r="Q43" s="39">
        <v>-3.3931132823066298E-2</v>
      </c>
      <c r="S43" s="3">
        <f t="shared" si="0"/>
        <v>358.07789155615188</v>
      </c>
      <c r="T43" s="3">
        <f t="shared" si="0"/>
        <v>435.85915195093372</v>
      </c>
      <c r="U43" s="3">
        <f t="shared" si="0"/>
        <v>144.16344581717263</v>
      </c>
    </row>
    <row r="44" spans="1:21" x14ac:dyDescent="0.25">
      <c r="N44" s="8">
        <v>38471</v>
      </c>
      <c r="O44" s="39">
        <v>2.0778904181699202E-2</v>
      </c>
      <c r="P44" s="39">
        <v>-3.7118624330408898E-3</v>
      </c>
      <c r="Q44" s="39">
        <v>-7.2610685612775894E-2</v>
      </c>
      <c r="S44" s="3">
        <f t="shared" si="0"/>
        <v>365.51835775438207</v>
      </c>
      <c r="T44" s="3">
        <f t="shared" si="0"/>
        <v>434.24130273870998</v>
      </c>
      <c r="U44" s="3">
        <f t="shared" si="0"/>
        <v>133.69563917608744</v>
      </c>
    </row>
    <row r="45" spans="1:21" x14ac:dyDescent="0.25">
      <c r="N45" s="8">
        <v>38503</v>
      </c>
      <c r="O45" s="39">
        <v>-8.4370233076910495E-2</v>
      </c>
      <c r="P45" s="39">
        <v>-3.1553929995957901E-2</v>
      </c>
      <c r="Q45" s="39">
        <v>4.0415194399676398E-2</v>
      </c>
      <c r="S45" s="3">
        <f t="shared" si="0"/>
        <v>334.67948871675532</v>
      </c>
      <c r="T45" s="3">
        <f t="shared" si="0"/>
        <v>420.5392830707392</v>
      </c>
      <c r="U45" s="3">
        <f t="shared" si="0"/>
        <v>139.098974423778</v>
      </c>
    </row>
    <row r="46" spans="1:21" x14ac:dyDescent="0.25">
      <c r="N46" s="8">
        <v>38533</v>
      </c>
      <c r="O46" s="39">
        <v>5.7822554063543502E-2</v>
      </c>
      <c r="P46" s="39">
        <v>2.2242672942691201E-2</v>
      </c>
      <c r="Q46" s="39">
        <v>7.4067792160176602E-2</v>
      </c>
      <c r="S46" s="3">
        <f t="shared" si="0"/>
        <v>354.03151154703903</v>
      </c>
      <c r="T46" s="3">
        <f t="shared" si="0"/>
        <v>429.89320080363552</v>
      </c>
      <c r="U46" s="3">
        <f t="shared" si="0"/>
        <v>149.40172835109212</v>
      </c>
    </row>
    <row r="47" spans="1:21" x14ac:dyDescent="0.25">
      <c r="N47" s="8">
        <v>38562</v>
      </c>
      <c r="O47" s="39">
        <v>0.109787736168575</v>
      </c>
      <c r="P47" s="39">
        <v>0.124998155208461</v>
      </c>
      <c r="Q47" s="39">
        <v>-3.8017986329731801E-2</v>
      </c>
      <c r="S47" s="3">
        <f t="shared" si="0"/>
        <v>392.89982973212722</v>
      </c>
      <c r="T47" s="3">
        <f t="shared" si="0"/>
        <v>483.62905784075042</v>
      </c>
      <c r="U47" s="3">
        <f t="shared" si="0"/>
        <v>143.72177548500198</v>
      </c>
    </row>
    <row r="48" spans="1:21" x14ac:dyDescent="0.25">
      <c r="N48" s="8">
        <v>38595</v>
      </c>
      <c r="O48" s="39">
        <v>1.3816924679846E-2</v>
      </c>
      <c r="P48" s="39">
        <v>2.3350999632680999E-2</v>
      </c>
      <c r="Q48" s="39">
        <v>3.64089295536347E-2</v>
      </c>
      <c r="S48" s="3">
        <f t="shared" si="0"/>
        <v>398.32849708626037</v>
      </c>
      <c r="T48" s="3">
        <f t="shared" si="0"/>
        <v>494.92227979274367</v>
      </c>
      <c r="U48" s="3">
        <f t="shared" si="0"/>
        <v>148.95453148395873</v>
      </c>
    </row>
    <row r="49" spans="14:21" x14ac:dyDescent="0.25">
      <c r="N49" s="8">
        <v>38625</v>
      </c>
      <c r="O49" s="39">
        <v>2.8935153131565999E-2</v>
      </c>
      <c r="P49" s="39">
        <v>0.17179861894506501</v>
      </c>
      <c r="Q49" s="39">
        <v>0.22318316577332101</v>
      </c>
      <c r="S49" s="3">
        <f t="shared" si="0"/>
        <v>409.85419314611789</v>
      </c>
      <c r="T49" s="3">
        <f t="shared" si="0"/>
        <v>579.94924394628015</v>
      </c>
      <c r="U49" s="3">
        <f t="shared" si="0"/>
        <v>182.19867537683047</v>
      </c>
    </row>
    <row r="50" spans="14:21" x14ac:dyDescent="0.25">
      <c r="N50" s="8">
        <v>38656</v>
      </c>
      <c r="O50" s="39">
        <v>-6.3819043434046097E-2</v>
      </c>
      <c r="P50" s="39">
        <v>-9.27545956116968E-2</v>
      </c>
      <c r="Q50" s="39">
        <v>-8.1828831238678401E-2</v>
      </c>
      <c r="S50" s="3">
        <f t="shared" si="0"/>
        <v>383.69769059209989</v>
      </c>
      <c r="T50" s="3">
        <f t="shared" si="0"/>
        <v>526.1562863487336</v>
      </c>
      <c r="U50" s="3">
        <f t="shared" si="0"/>
        <v>167.28957071750906</v>
      </c>
    </row>
    <row r="51" spans="14:21" x14ac:dyDescent="0.25">
      <c r="N51" s="8">
        <v>38686</v>
      </c>
      <c r="O51" s="39">
        <v>2.6329062657619098E-2</v>
      </c>
      <c r="P51" s="39">
        <v>6.1601411615278497E-2</v>
      </c>
      <c r="Q51" s="39">
        <v>7.9258925252675194E-2</v>
      </c>
      <c r="S51" s="3">
        <f t="shared" si="0"/>
        <v>393.80009112928303</v>
      </c>
      <c r="T51" s="3">
        <f t="shared" si="0"/>
        <v>558.56825631806828</v>
      </c>
      <c r="U51" s="3">
        <f t="shared" si="0"/>
        <v>180.54876229856023</v>
      </c>
    </row>
    <row r="52" spans="14:21" x14ac:dyDescent="0.25">
      <c r="N52" s="8">
        <v>38716</v>
      </c>
      <c r="O52" s="39">
        <v>0.129818580640603</v>
      </c>
      <c r="P52" s="39">
        <v>0.128127851460894</v>
      </c>
      <c r="Q52" s="39">
        <v>0.15121204380653</v>
      </c>
      <c r="S52" s="3">
        <f t="shared" si="0"/>
        <v>444.92266001582664</v>
      </c>
      <c r="T52" s="3">
        <f t="shared" si="0"/>
        <v>630.13640689436022</v>
      </c>
      <c r="U52" s="3">
        <f t="shared" si="0"/>
        <v>207.8499096524649</v>
      </c>
    </row>
    <row r="53" spans="14:21" x14ac:dyDescent="0.25">
      <c r="N53" s="8">
        <v>38748</v>
      </c>
      <c r="O53" s="39">
        <v>0.12901427976217</v>
      </c>
      <c r="P53" s="39">
        <v>0.16153846153846099</v>
      </c>
      <c r="Q53" s="39">
        <v>0.233414836854311</v>
      </c>
      <c r="S53" s="3">
        <f t="shared" si="0"/>
        <v>502.32403654763738</v>
      </c>
      <c r="T53" s="3">
        <f t="shared" si="0"/>
        <v>731.92767262344887</v>
      </c>
      <c r="U53" s="3">
        <f t="shared" si="0"/>
        <v>256.36516240417825</v>
      </c>
    </row>
    <row r="54" spans="14:21" x14ac:dyDescent="0.25">
      <c r="N54" s="8">
        <v>38776</v>
      </c>
      <c r="O54" s="39">
        <v>-5.0792952109693201E-2</v>
      </c>
      <c r="P54" s="39">
        <v>-1.9356124960992899E-2</v>
      </c>
      <c r="Q54" s="39">
        <v>-0.15407780487915501</v>
      </c>
      <c r="S54" s="3">
        <f t="shared" si="0"/>
        <v>476.80951581572543</v>
      </c>
      <c r="T54" s="3">
        <f t="shared" si="0"/>
        <v>717.7603891297407</v>
      </c>
      <c r="U54" s="3">
        <f t="shared" si="0"/>
        <v>216.86498093345438</v>
      </c>
    </row>
    <row r="55" spans="14:21" x14ac:dyDescent="0.25">
      <c r="N55" s="8">
        <v>38807</v>
      </c>
      <c r="O55" s="39">
        <v>7.5515227476652805E-2</v>
      </c>
      <c r="P55" s="39">
        <v>6.0086684168500798E-2</v>
      </c>
      <c r="Q55" s="39">
        <v>3.3560620647269598E-2</v>
      </c>
      <c r="S55" s="3">
        <f t="shared" si="0"/>
        <v>512.81589486558266</v>
      </c>
      <c r="T55" s="3">
        <f t="shared" si="0"/>
        <v>760.88823094003965</v>
      </c>
      <c r="U55" s="3">
        <f t="shared" si="0"/>
        <v>224.14310429023939</v>
      </c>
    </row>
    <row r="56" spans="14:21" x14ac:dyDescent="0.25">
      <c r="N56" s="8">
        <v>38835</v>
      </c>
      <c r="O56" s="39">
        <v>5.1430257609576403E-2</v>
      </c>
      <c r="P56" s="39">
        <v>5.01270199507486E-2</v>
      </c>
      <c r="Q56" s="39">
        <v>1.52599298117919E-2</v>
      </c>
      <c r="S56" s="3">
        <f t="shared" si="0"/>
        <v>539.190148444805</v>
      </c>
      <c r="T56" s="3">
        <f t="shared" si="0"/>
        <v>799.02929047266082</v>
      </c>
      <c r="U56" s="3">
        <f t="shared" si="0"/>
        <v>227.56351232950561</v>
      </c>
    </row>
    <row r="57" spans="14:21" x14ac:dyDescent="0.25">
      <c r="N57" s="8">
        <v>38868</v>
      </c>
      <c r="O57" s="39">
        <v>-0.183719843139627</v>
      </c>
      <c r="P57" s="39">
        <v>-0.188732230341881</v>
      </c>
      <c r="Q57" s="39">
        <v>-0.14926874535057</v>
      </c>
      <c r="S57" s="3">
        <f t="shared" si="0"/>
        <v>440.13021895009325</v>
      </c>
      <c r="T57" s="3">
        <f t="shared" si="0"/>
        <v>648.22671037326484</v>
      </c>
      <c r="U57" s="3">
        <f t="shared" si="0"/>
        <v>193.59539235651135</v>
      </c>
    </row>
    <row r="58" spans="14:21" x14ac:dyDescent="0.25">
      <c r="N58" s="8">
        <v>38898</v>
      </c>
      <c r="O58" s="39">
        <v>-7.5942394127605395E-2</v>
      </c>
      <c r="P58" s="39">
        <v>-0.15765348401704299</v>
      </c>
      <c r="Q58" s="39">
        <v>7.57900001619322E-2</v>
      </c>
      <c r="S58" s="3">
        <f t="shared" si="0"/>
        <v>406.70567639511603</v>
      </c>
      <c r="T58" s="3">
        <f t="shared" si="0"/>
        <v>546.03151105001302</v>
      </c>
      <c r="U58" s="3">
        <f t="shared" si="0"/>
        <v>208.26798717456069</v>
      </c>
    </row>
    <row r="59" spans="14:21" x14ac:dyDescent="0.25">
      <c r="N59" s="8">
        <v>38929</v>
      </c>
      <c r="O59" s="39">
        <v>2.6525394446206899E-2</v>
      </c>
      <c r="P59" s="39">
        <v>-6.94834444268011E-3</v>
      </c>
      <c r="Q59" s="39">
        <v>-3.3143698836355401E-2</v>
      </c>
      <c r="S59" s="3">
        <f t="shared" si="0"/>
        <v>417.4937048850079</v>
      </c>
      <c r="T59" s="3">
        <f t="shared" si="0"/>
        <v>542.23749603468048</v>
      </c>
      <c r="U59" s="3">
        <f t="shared" si="0"/>
        <v>201.36521573039312</v>
      </c>
    </row>
    <row r="60" spans="14:21" x14ac:dyDescent="0.25">
      <c r="N60" s="8">
        <v>38960</v>
      </c>
      <c r="O60" s="39">
        <v>-2.1485926588841402E-2</v>
      </c>
      <c r="P60" s="39">
        <v>-3.3619738140461798E-2</v>
      </c>
      <c r="Q60" s="39">
        <v>-4.7598549602540202E-2</v>
      </c>
      <c r="S60" s="3">
        <f t="shared" si="0"/>
        <v>408.52346579054517</v>
      </c>
      <c r="T60" s="3">
        <f t="shared" si="0"/>
        <v>524.00761340805479</v>
      </c>
      <c r="U60" s="3">
        <f t="shared" si="0"/>
        <v>191.78052352122378</v>
      </c>
    </row>
    <row r="61" spans="14:21" x14ac:dyDescent="0.25">
      <c r="N61" s="8">
        <v>38989</v>
      </c>
      <c r="O61" s="39">
        <v>-5.3061869020406202E-2</v>
      </c>
      <c r="P61" s="39">
        <v>-7.6681855055150596E-3</v>
      </c>
      <c r="Q61" s="39">
        <v>-0.17257173152284</v>
      </c>
      <c r="S61" s="3">
        <f t="shared" si="0"/>
        <v>386.84644715700489</v>
      </c>
      <c r="T61" s="3">
        <f t="shared" si="0"/>
        <v>519.98942582213965</v>
      </c>
      <c r="U61" s="3">
        <f t="shared" si="0"/>
        <v>158.68462650480944</v>
      </c>
    </row>
    <row r="62" spans="14:21" x14ac:dyDescent="0.25">
      <c r="N62" s="8">
        <v>39021</v>
      </c>
      <c r="O62" s="39">
        <v>0.16809072655260501</v>
      </c>
      <c r="P62" s="39">
        <v>0.21180508953663801</v>
      </c>
      <c r="Q62" s="39">
        <v>0.12795906118195199</v>
      </c>
      <c r="S62" s="3">
        <f t="shared" si="0"/>
        <v>451.87174752391979</v>
      </c>
      <c r="T62" s="3">
        <f t="shared" si="0"/>
        <v>630.12583271650294</v>
      </c>
      <c r="U62" s="3">
        <f t="shared" si="0"/>
        <v>178.98976233637359</v>
      </c>
    </row>
    <row r="63" spans="14:21" x14ac:dyDescent="0.25">
      <c r="N63" s="8">
        <v>39051</v>
      </c>
      <c r="O63" s="39">
        <v>5.0800314181694603E-2</v>
      </c>
      <c r="P63" s="39">
        <v>8.8456310516688605E-2</v>
      </c>
      <c r="Q63" s="39">
        <v>0.134988493626579</v>
      </c>
      <c r="S63" s="3">
        <f t="shared" si="0"/>
        <v>474.82697426796631</v>
      </c>
      <c r="T63" s="3">
        <f t="shared" si="0"/>
        <v>685.86443903986094</v>
      </c>
      <c r="U63" s="3">
        <f t="shared" si="0"/>
        <v>203.15132072874005</v>
      </c>
    </row>
    <row r="64" spans="14:21" x14ac:dyDescent="0.25">
      <c r="N64" s="8">
        <v>39080</v>
      </c>
      <c r="O64" s="39">
        <v>9.8974182075484501E-2</v>
      </c>
      <c r="P64" s="39">
        <v>0.106360869659061</v>
      </c>
      <c r="Q64" s="39">
        <v>-1.6866817810781799E-2</v>
      </c>
      <c r="S64" s="3">
        <f t="shared" si="0"/>
        <v>521.82258567351539</v>
      </c>
      <c r="T64" s="3">
        <f t="shared" si="0"/>
        <v>758.81357724436452</v>
      </c>
      <c r="U64" s="3">
        <f t="shared" si="0"/>
        <v>199.72480441398869</v>
      </c>
    </row>
    <row r="65" spans="14:21" x14ac:dyDescent="0.25">
      <c r="N65" s="8">
        <v>39113</v>
      </c>
      <c r="O65" s="39">
        <v>1.3169432357758601E-2</v>
      </c>
      <c r="P65" s="39">
        <v>7.99459316341746E-2</v>
      </c>
      <c r="Q65" s="39">
        <v>2.31479571138981E-3</v>
      </c>
      <c r="S65" s="3">
        <f t="shared" si="0"/>
        <v>528.69469291829353</v>
      </c>
      <c r="T65" s="3">
        <f t="shared" si="0"/>
        <v>819.47763561382601</v>
      </c>
      <c r="U65" s="3">
        <f t="shared" si="0"/>
        <v>200.18712653470436</v>
      </c>
    </row>
    <row r="66" spans="14:21" x14ac:dyDescent="0.25">
      <c r="N66" s="8">
        <v>39141</v>
      </c>
      <c r="O66" s="39">
        <v>1.15118179954312E-2</v>
      </c>
      <c r="P66" s="39">
        <v>9.3034658958941405E-3</v>
      </c>
      <c r="Q66" s="39">
        <v>-8.2249831937277196E-2</v>
      </c>
      <c r="S66" s="3">
        <f t="shared" si="0"/>
        <v>534.78092999831927</v>
      </c>
      <c r="T66" s="3">
        <f t="shared" si="0"/>
        <v>827.10161784920717</v>
      </c>
      <c r="U66" s="3">
        <f t="shared" si="0"/>
        <v>183.72176902121848</v>
      </c>
    </row>
    <row r="67" spans="14:21" x14ac:dyDescent="0.25">
      <c r="N67" s="8">
        <v>39171</v>
      </c>
      <c r="O67" s="39">
        <v>5.6017018963821601E-2</v>
      </c>
      <c r="P67" s="39">
        <v>8.5017706695304104E-2</v>
      </c>
      <c r="Q67" s="39">
        <v>3.33118075322478E-2</v>
      </c>
      <c r="S67" s="3">
        <f t="shared" si="0"/>
        <v>564.73776349552531</v>
      </c>
      <c r="T67" s="3">
        <f t="shared" si="0"/>
        <v>897.41990060272258</v>
      </c>
      <c r="U67" s="3">
        <f t="shared" si="0"/>
        <v>189.8418732303374</v>
      </c>
    </row>
    <row r="68" spans="14:21" x14ac:dyDescent="0.25">
      <c r="N68" s="8">
        <v>39202</v>
      </c>
      <c r="O68" s="39">
        <v>9.6618964711877295E-2</v>
      </c>
      <c r="P68" s="39">
        <v>0.134079581472622</v>
      </c>
      <c r="Q68" s="39">
        <v>9.0401508882251794E-3</v>
      </c>
      <c r="S68" s="3">
        <f t="shared" si="0"/>
        <v>619.30214153816405</v>
      </c>
      <c r="T68" s="3">
        <f t="shared" si="0"/>
        <v>1017.7455852807376</v>
      </c>
      <c r="U68" s="3">
        <f t="shared" si="0"/>
        <v>191.55807240924295</v>
      </c>
    </row>
    <row r="69" spans="14:21" x14ac:dyDescent="0.25">
      <c r="N69" s="8">
        <v>39233</v>
      </c>
      <c r="O69" s="39">
        <v>-6.46085776641208E-2</v>
      </c>
      <c r="P69" s="39">
        <v>-8.3322077711582995E-2</v>
      </c>
      <c r="Q69" s="39">
        <v>-8.7925010447740204E-2</v>
      </c>
      <c r="S69" s="3">
        <f t="shared" si="0"/>
        <v>579.28991102903922</v>
      </c>
      <c r="T69" s="3">
        <f t="shared" si="0"/>
        <v>932.94490853335549</v>
      </c>
      <c r="U69" s="3">
        <f t="shared" si="0"/>
        <v>174.71532689131129</v>
      </c>
    </row>
    <row r="70" spans="14:21" x14ac:dyDescent="0.25">
      <c r="N70" s="8">
        <v>39262</v>
      </c>
      <c r="O70" s="39">
        <v>-5.7247511054276203E-2</v>
      </c>
      <c r="P70" s="39">
        <v>-2.82810789245211E-2</v>
      </c>
      <c r="Q70" s="39">
        <v>-7.6827555870104494E-2</v>
      </c>
      <c r="S70" s="3">
        <f t="shared" si="0"/>
        <v>546.12700544377367</v>
      </c>
      <c r="T70" s="3">
        <f t="shared" si="0"/>
        <v>906.56021994289347</v>
      </c>
      <c r="U70" s="3">
        <f t="shared" si="0"/>
        <v>161.2923753532055</v>
      </c>
    </row>
    <row r="71" spans="14:21" x14ac:dyDescent="0.25">
      <c r="N71" s="8">
        <v>39294</v>
      </c>
      <c r="O71" s="39">
        <v>3.5839449873643799E-2</v>
      </c>
      <c r="P71" s="39">
        <v>-8.7062918302551806E-2</v>
      </c>
      <c r="Q71" s="39">
        <v>0.12468338286262901</v>
      </c>
      <c r="S71" s="3">
        <f t="shared" si="0"/>
        <v>565.69989688001897</v>
      </c>
      <c r="T71" s="3">
        <f t="shared" si="0"/>
        <v>827.63244157766201</v>
      </c>
      <c r="U71" s="3">
        <f t="shared" si="0"/>
        <v>181.40285434219209</v>
      </c>
    </row>
    <row r="72" spans="14:21" x14ac:dyDescent="0.25">
      <c r="N72" s="8">
        <v>39325</v>
      </c>
      <c r="O72" s="39">
        <v>1.16740259916434E-2</v>
      </c>
      <c r="P72" s="39">
        <v>-5.9154814409755297E-3</v>
      </c>
      <c r="Q72" s="39">
        <v>-8.06322934668353E-2</v>
      </c>
      <c r="S72" s="3">
        <f t="shared" si="0"/>
        <v>572.30389217966638</v>
      </c>
      <c r="T72" s="3">
        <f t="shared" si="0"/>
        <v>822.73659722956006</v>
      </c>
      <c r="U72" s="3">
        <f t="shared" si="0"/>
        <v>166.77592615515087</v>
      </c>
    </row>
    <row r="73" spans="14:21" x14ac:dyDescent="0.25">
      <c r="N73" s="8">
        <v>39353</v>
      </c>
      <c r="O73" s="39">
        <v>8.8151857361353694E-3</v>
      </c>
      <c r="P73" s="39">
        <v>-1.8769712439368601E-2</v>
      </c>
      <c r="Q73" s="39">
        <v>0.21628449714058301</v>
      </c>
      <c r="S73" s="3">
        <f t="shared" si="0"/>
        <v>577.34885728674328</v>
      </c>
      <c r="T73" s="3">
        <f t="shared" si="0"/>
        <v>807.29406788621657</v>
      </c>
      <c r="U73" s="3">
        <f t="shared" si="0"/>
        <v>202.8469734787727</v>
      </c>
    </row>
    <row r="74" spans="14:21" x14ac:dyDescent="0.25">
      <c r="N74" s="8">
        <v>39386</v>
      </c>
      <c r="O74" s="39">
        <v>0.24114065828808101</v>
      </c>
      <c r="P74" s="39">
        <v>9.5984323957572101E-2</v>
      </c>
      <c r="Q74" s="39">
        <v>-1.9276287613822898E-2</v>
      </c>
      <c r="S74" s="3">
        <f t="shared" si="0"/>
        <v>716.5711407947399</v>
      </c>
      <c r="T74" s="3">
        <f t="shared" si="0"/>
        <v>884.78164322723342</v>
      </c>
      <c r="U74" s="3">
        <f t="shared" si="0"/>
        <v>198.93683687640237</v>
      </c>
    </row>
    <row r="75" spans="14:21" x14ac:dyDescent="0.25">
      <c r="N75" s="8">
        <v>39416</v>
      </c>
      <c r="O75" s="39">
        <v>-0.14033594040220401</v>
      </c>
      <c r="P75" s="39">
        <v>-0.21081867920424299</v>
      </c>
      <c r="Q75" s="39">
        <v>6.7811996887301204E-2</v>
      </c>
      <c r="S75" s="3">
        <f t="shared" si="0"/>
        <v>616.01045588622992</v>
      </c>
      <c r="T75" s="3">
        <f t="shared" si="0"/>
        <v>698.25314581790826</v>
      </c>
      <c r="U75" s="3">
        <f t="shared" si="0"/>
        <v>212.4271410394345</v>
      </c>
    </row>
    <row r="76" spans="14:21" x14ac:dyDescent="0.25">
      <c r="N76" s="8">
        <v>39447</v>
      </c>
      <c r="O76" s="39">
        <v>-5.47058397587575E-2</v>
      </c>
      <c r="P76" s="39">
        <v>2.4420826909855298E-2</v>
      </c>
      <c r="Q76" s="39">
        <v>-0.140274176680346</v>
      </c>
      <c r="S76" s="3">
        <f t="shared" ref="S76:U139" si="1">(1+O76)*S75</f>
        <v>582.31108659679865</v>
      </c>
      <c r="T76" s="3">
        <f t="shared" si="1"/>
        <v>715.30506503118943</v>
      </c>
      <c r="U76" s="3">
        <f t="shared" si="1"/>
        <v>182.62909872556807</v>
      </c>
    </row>
    <row r="77" spans="14:21" x14ac:dyDescent="0.25">
      <c r="N77" s="8">
        <v>39478</v>
      </c>
      <c r="O77" s="39">
        <v>-0.178415182735704</v>
      </c>
      <c r="P77" s="39">
        <v>-0.32607795832446301</v>
      </c>
      <c r="Q77" s="39">
        <v>-2.3123987540263902E-2</v>
      </c>
      <c r="S77" s="3">
        <f t="shared" si="1"/>
        <v>478.41794767260444</v>
      </c>
      <c r="T77" s="3">
        <f t="shared" si="1"/>
        <v>482.05984984667191</v>
      </c>
      <c r="U77" s="3">
        <f t="shared" si="1"/>
        <v>178.40598572214842</v>
      </c>
    </row>
    <row r="78" spans="14:21" x14ac:dyDescent="0.25">
      <c r="N78" s="8">
        <v>39507</v>
      </c>
      <c r="O78" s="39">
        <v>0.109151334240622</v>
      </c>
      <c r="P78" s="39">
        <v>1.8877609216379598E-2</v>
      </c>
      <c r="Q78" s="39">
        <v>-0.12211394862334</v>
      </c>
      <c r="S78" s="3">
        <f t="shared" si="1"/>
        <v>530.63790498572928</v>
      </c>
      <c r="T78" s="3">
        <f t="shared" si="1"/>
        <v>491.15998731098404</v>
      </c>
      <c r="U78" s="3">
        <f t="shared" si="1"/>
        <v>156.62012634757764</v>
      </c>
    </row>
    <row r="79" spans="14:21" x14ac:dyDescent="0.25">
      <c r="N79" s="8">
        <v>39538</v>
      </c>
      <c r="O79" s="39">
        <v>-0.14567224670957299</v>
      </c>
      <c r="P79" s="39">
        <v>-4.6847079592671502E-2</v>
      </c>
      <c r="Q79" s="39">
        <v>-8.4572237943971895E-2</v>
      </c>
      <c r="S79" s="3">
        <f t="shared" si="1"/>
        <v>453.33868917719718</v>
      </c>
      <c r="T79" s="3">
        <f t="shared" si="1"/>
        <v>468.1505762926908</v>
      </c>
      <c r="U79" s="3">
        <f t="shared" si="1"/>
        <v>143.37441175529534</v>
      </c>
    </row>
    <row r="80" spans="14:21" x14ac:dyDescent="0.25">
      <c r="N80" s="8">
        <v>39568</v>
      </c>
      <c r="O80" s="39">
        <v>0.120577535592106</v>
      </c>
      <c r="P80" s="39">
        <v>6.0528990581167001E-2</v>
      </c>
      <c r="Q80" s="39">
        <v>-3.8185507630561499E-4</v>
      </c>
      <c r="S80" s="3">
        <f t="shared" si="1"/>
        <v>508.00115110673931</v>
      </c>
      <c r="T80" s="3">
        <f t="shared" si="1"/>
        <v>496.48725811567897</v>
      </c>
      <c r="U80" s="3">
        <f t="shared" si="1"/>
        <v>143.31966350835424</v>
      </c>
    </row>
    <row r="81" spans="14:21" x14ac:dyDescent="0.25">
      <c r="N81" s="8">
        <v>39598</v>
      </c>
      <c r="O81" s="39">
        <v>-8.0846371217864796E-2</v>
      </c>
      <c r="P81" s="39">
        <v>-5.8675946908384603E-2</v>
      </c>
      <c r="Q81" s="39">
        <v>0.12728478959730599</v>
      </c>
      <c r="S81" s="3">
        <f t="shared" si="1"/>
        <v>466.93110146526124</v>
      </c>
      <c r="T81" s="3">
        <f t="shared" si="1"/>
        <v>467.35539811779392</v>
      </c>
      <c r="U81" s="3">
        <f t="shared" si="1"/>
        <v>161.5620767231718</v>
      </c>
    </row>
    <row r="82" spans="14:21" x14ac:dyDescent="0.25">
      <c r="N82" s="8">
        <v>39629</v>
      </c>
      <c r="O82" s="39">
        <v>-0.107708252869973</v>
      </c>
      <c r="P82" s="39">
        <v>-0.12278439198331099</v>
      </c>
      <c r="Q82" s="39">
        <v>-2.5879606976923802E-2</v>
      </c>
      <c r="S82" s="3">
        <f t="shared" si="1"/>
        <v>416.63876831578585</v>
      </c>
      <c r="T82" s="3">
        <f t="shared" si="1"/>
        <v>409.97144971978236</v>
      </c>
      <c r="U82" s="3">
        <f t="shared" si="1"/>
        <v>157.3809136752005</v>
      </c>
    </row>
    <row r="83" spans="14:21" x14ac:dyDescent="0.25">
      <c r="N83" s="8">
        <v>39660</v>
      </c>
      <c r="O83" s="39">
        <v>0.26848484639178699</v>
      </c>
      <c r="P83" s="39">
        <v>0.22967682030383499</v>
      </c>
      <c r="Q83" s="39">
        <v>-4.45603375374925E-2</v>
      </c>
      <c r="S83" s="3">
        <f t="shared" si="1"/>
        <v>528.49996402791294</v>
      </c>
      <c r="T83" s="3">
        <f t="shared" si="1"/>
        <v>504.13238870677554</v>
      </c>
      <c r="U83" s="3">
        <f t="shared" si="1"/>
        <v>150.3679670398746</v>
      </c>
    </row>
    <row r="84" spans="14:21" x14ac:dyDescent="0.25">
      <c r="N84" s="8">
        <v>39689</v>
      </c>
      <c r="O84" s="39">
        <v>-5.5786571509470903E-2</v>
      </c>
      <c r="P84" s="39">
        <v>1.7610611673008099E-2</v>
      </c>
      <c r="Q84" s="39">
        <v>-0.17377956123740701</v>
      </c>
      <c r="S84" s="3">
        <f t="shared" si="1"/>
        <v>499.01676299191701</v>
      </c>
      <c r="T84" s="3">
        <f t="shared" si="1"/>
        <v>513.01046843607662</v>
      </c>
      <c r="U84" s="3">
        <f t="shared" si="1"/>
        <v>124.23708770352431</v>
      </c>
    </row>
    <row r="85" spans="14:21" x14ac:dyDescent="0.25">
      <c r="N85" s="8">
        <v>39721</v>
      </c>
      <c r="O85" s="39">
        <v>-1.8461686330105299E-2</v>
      </c>
      <c r="P85" s="39">
        <v>-0.10594986334236101</v>
      </c>
      <c r="Q85" s="39">
        <v>-0.14891659890044401</v>
      </c>
      <c r="S85" s="3">
        <f t="shared" si="1"/>
        <v>489.80407204009578</v>
      </c>
      <c r="T85" s="3">
        <f t="shared" si="1"/>
        <v>458.6570794120737</v>
      </c>
      <c r="U85" s="3">
        <f t="shared" si="1"/>
        <v>105.7361231454193</v>
      </c>
    </row>
    <row r="86" spans="14:21" x14ac:dyDescent="0.25">
      <c r="N86" s="8">
        <v>39752</v>
      </c>
      <c r="O86" s="39">
        <v>-0.29680126750729702</v>
      </c>
      <c r="P86" s="39">
        <v>-0.175044726018554</v>
      </c>
      <c r="Q86" s="39">
        <v>-0.161456855994287</v>
      </c>
      <c r="S86" s="3">
        <f t="shared" si="1"/>
        <v>344.42960262835993</v>
      </c>
      <c r="T86" s="3">
        <f t="shared" si="1"/>
        <v>378.3715766099171</v>
      </c>
      <c r="U86" s="3">
        <f t="shared" si="1"/>
        <v>88.66430113733513</v>
      </c>
    </row>
    <row r="87" spans="14:21" x14ac:dyDescent="0.25">
      <c r="N87" s="8">
        <v>39780</v>
      </c>
      <c r="O87" s="39">
        <v>8.7569112897105394E-2</v>
      </c>
      <c r="P87" s="39">
        <v>4.8548735977821597E-2</v>
      </c>
      <c r="Q87" s="39">
        <v>0.123791926713318</v>
      </c>
      <c r="S87" s="3">
        <f t="shared" si="1"/>
        <v>374.59099738602794</v>
      </c>
      <c r="T87" s="3">
        <f t="shared" si="1"/>
        <v>396.74103838426407</v>
      </c>
      <c r="U87" s="3">
        <f t="shared" si="1"/>
        <v>99.640225805815689</v>
      </c>
    </row>
    <row r="88" spans="14:21" x14ac:dyDescent="0.25">
      <c r="N88" s="8">
        <v>39813</v>
      </c>
      <c r="O88" s="39">
        <v>2.7150966673004699E-2</v>
      </c>
      <c r="P88" s="39">
        <v>0.200624736805633</v>
      </c>
      <c r="Q88" s="39">
        <v>0.23290618874737201</v>
      </c>
      <c r="S88" s="3">
        <f t="shared" si="1"/>
        <v>384.76150507206358</v>
      </c>
      <c r="T88" s="3">
        <f t="shared" si="1"/>
        <v>476.33710479010062</v>
      </c>
      <c r="U88" s="3">
        <f t="shared" si="1"/>
        <v>122.84705104417577</v>
      </c>
    </row>
    <row r="89" spans="14:21" x14ac:dyDescent="0.25">
      <c r="N89" s="8">
        <v>39843</v>
      </c>
      <c r="O89" s="39">
        <v>-0.211853900825034</v>
      </c>
      <c r="P89" s="39">
        <v>-2.3628549610186601E-2</v>
      </c>
      <c r="Q89" s="39">
        <v>4.8053609913793101E-2</v>
      </c>
      <c r="S89" s="3">
        <f t="shared" si="1"/>
        <v>303.24827933523585</v>
      </c>
      <c r="T89" s="3">
        <f t="shared" si="1"/>
        <v>465.08194987839511</v>
      </c>
      <c r="U89" s="3">
        <f t="shared" si="1"/>
        <v>128.75029531411244</v>
      </c>
    </row>
    <row r="90" spans="14:21" x14ac:dyDescent="0.25">
      <c r="N90" s="8">
        <v>39871</v>
      </c>
      <c r="O90" s="39">
        <v>-7.2984503940245804E-2</v>
      </c>
      <c r="P90" s="39">
        <v>-0.105368462217048</v>
      </c>
      <c r="Q90" s="39">
        <v>5.0899857018924903E-2</v>
      </c>
      <c r="S90" s="3">
        <f t="shared" si="1"/>
        <v>281.11585409722056</v>
      </c>
      <c r="T90" s="3">
        <f t="shared" si="1"/>
        <v>416.07698001480242</v>
      </c>
      <c r="U90" s="3">
        <f t="shared" si="1"/>
        <v>135.30366693674512</v>
      </c>
    </row>
    <row r="91" spans="14:21" x14ac:dyDescent="0.25">
      <c r="N91" s="8">
        <v>39903</v>
      </c>
      <c r="O91" s="39">
        <v>0.32920471752436598</v>
      </c>
      <c r="P91" s="39">
        <v>4.7386933140864701E-2</v>
      </c>
      <c r="Q91" s="39">
        <v>0.23135179705511599</v>
      </c>
      <c r="S91" s="3">
        <f t="shared" si="1"/>
        <v>373.66051943691696</v>
      </c>
      <c r="T91" s="3">
        <f t="shared" si="1"/>
        <v>435.79359204821679</v>
      </c>
      <c r="U91" s="3">
        <f t="shared" si="1"/>
        <v>166.60641343070799</v>
      </c>
    </row>
    <row r="92" spans="14:21" x14ac:dyDescent="0.25">
      <c r="N92" s="8">
        <v>39933</v>
      </c>
      <c r="O92" s="39">
        <v>0.16448017395244399</v>
      </c>
      <c r="P92" s="39">
        <v>0.18119525392473201</v>
      </c>
      <c r="Q92" s="39">
        <v>-0.14847856694200701</v>
      </c>
      <c r="S92" s="3">
        <f t="shared" si="1"/>
        <v>435.12026667306162</v>
      </c>
      <c r="T92" s="3">
        <f t="shared" si="1"/>
        <v>514.75732261816461</v>
      </c>
      <c r="U92" s="3">
        <f t="shared" si="1"/>
        <v>141.86893192116892</v>
      </c>
    </row>
    <row r="93" spans="14:21" x14ac:dyDescent="0.25">
      <c r="N93" s="8">
        <v>39962</v>
      </c>
      <c r="O93" s="39">
        <v>6.2257772232044699E-2</v>
      </c>
      <c r="P93" s="39">
        <v>0.106518818584816</v>
      </c>
      <c r="Q93" s="39">
        <v>0.40390112573741499</v>
      </c>
      <c r="S93" s="3">
        <f t="shared" si="1"/>
        <v>462.20988512913965</v>
      </c>
      <c r="T93" s="3">
        <f t="shared" si="1"/>
        <v>569.58866448133449</v>
      </c>
      <c r="U93" s="3">
        <f t="shared" si="1"/>
        <v>199.16995323129373</v>
      </c>
    </row>
    <row r="94" spans="14:21" x14ac:dyDescent="0.25">
      <c r="N94" s="8">
        <v>39994</v>
      </c>
      <c r="O94" s="39">
        <v>0.108399066291924</v>
      </c>
      <c r="P94" s="39">
        <v>6.8035495488805595E-2</v>
      </c>
      <c r="Q94" s="39">
        <v>-0.15672869578847901</v>
      </c>
      <c r="S94" s="3">
        <f t="shared" si="1"/>
        <v>512.3130051080359</v>
      </c>
      <c r="T94" s="3">
        <f t="shared" si="1"/>
        <v>608.34091149412916</v>
      </c>
      <c r="U94" s="3">
        <f t="shared" si="1"/>
        <v>167.95430622110069</v>
      </c>
    </row>
    <row r="95" spans="14:21" x14ac:dyDescent="0.25">
      <c r="N95" s="8">
        <v>40025</v>
      </c>
      <c r="O95" s="39">
        <v>4.76488722994119E-2</v>
      </c>
      <c r="P95" s="39">
        <v>0.19647910336723901</v>
      </c>
      <c r="Q95" s="39">
        <v>4.0782946362940303E-2</v>
      </c>
      <c r="S95" s="3">
        <f t="shared" si="1"/>
        <v>536.72414206575672</v>
      </c>
      <c r="T95" s="3">
        <f t="shared" si="1"/>
        <v>727.86718832610461</v>
      </c>
      <c r="U95" s="3">
        <f t="shared" si="1"/>
        <v>174.80397768314069</v>
      </c>
    </row>
    <row r="96" spans="14:21" x14ac:dyDescent="0.25">
      <c r="N96" s="8">
        <v>40056</v>
      </c>
      <c r="O96" s="39">
        <v>7.6109229046605206E-2</v>
      </c>
      <c r="P96" s="39">
        <v>1.14303313459549E-2</v>
      </c>
      <c r="Q96" s="39">
        <v>8.8492286529899804E-3</v>
      </c>
      <c r="S96" s="3">
        <f t="shared" si="1"/>
        <v>577.5738027290821</v>
      </c>
      <c r="T96" s="3">
        <f t="shared" si="1"/>
        <v>736.18695146452058</v>
      </c>
      <c r="U96" s="3">
        <f t="shared" si="1"/>
        <v>176.35085805111095</v>
      </c>
    </row>
    <row r="97" spans="14:21" x14ac:dyDescent="0.25">
      <c r="N97" s="8">
        <v>40086</v>
      </c>
      <c r="O97" s="39">
        <v>1.6795208486874099E-2</v>
      </c>
      <c r="P97" s="39">
        <v>9.8510223897318699E-2</v>
      </c>
      <c r="Q97" s="39">
        <v>4.8553096324201503E-2</v>
      </c>
      <c r="S97" s="3">
        <f t="shared" si="1"/>
        <v>587.27427516247371</v>
      </c>
      <c r="T97" s="3">
        <f t="shared" si="1"/>
        <v>808.708892883575</v>
      </c>
      <c r="U97" s="3">
        <f t="shared" si="1"/>
        <v>184.91323824892214</v>
      </c>
    </row>
    <row r="98" spans="14:21" x14ac:dyDescent="0.25">
      <c r="N98" s="8">
        <v>40116</v>
      </c>
      <c r="O98" s="39">
        <v>-3.3554591394007398E-2</v>
      </c>
      <c r="P98" s="39">
        <v>3.5442130973488202E-2</v>
      </c>
      <c r="Q98" s="39">
        <v>-8.0674233774014906E-2</v>
      </c>
      <c r="S98" s="3">
        <f t="shared" si="1"/>
        <v>567.56852682318504</v>
      </c>
      <c r="T98" s="3">
        <f t="shared" si="1"/>
        <v>837.37125938457939</v>
      </c>
      <c r="U98" s="3">
        <f t="shared" si="1"/>
        <v>169.99550443851848</v>
      </c>
    </row>
    <row r="99" spans="14:21" x14ac:dyDescent="0.25">
      <c r="N99" s="8">
        <v>40147</v>
      </c>
      <c r="O99" s="39">
        <v>3.2412164765851501E-2</v>
      </c>
      <c r="P99" s="39">
        <v>7.4504168445086397E-3</v>
      </c>
      <c r="Q99" s="39">
        <v>0.182794930282448</v>
      </c>
      <c r="S99" s="3">
        <f t="shared" si="1"/>
        <v>585.96465143048977</v>
      </c>
      <c r="T99" s="3">
        <f t="shared" si="1"/>
        <v>843.6100243206057</v>
      </c>
      <c r="U99" s="3">
        <f t="shared" si="1"/>
        <v>201.06982082068706</v>
      </c>
    </row>
    <row r="100" spans="14:21" x14ac:dyDescent="0.25">
      <c r="N100" s="8">
        <v>40178</v>
      </c>
      <c r="O100" s="39">
        <v>7.0705578342433906E-2</v>
      </c>
      <c r="P100" s="39">
        <v>7.8099578592182001E-2</v>
      </c>
      <c r="Q100" s="39">
        <v>-4.9374034385674698E-2</v>
      </c>
      <c r="S100" s="3">
        <f t="shared" si="1"/>
        <v>627.3956209981053</v>
      </c>
      <c r="T100" s="3">
        <f t="shared" si="1"/>
        <v>909.49561171618552</v>
      </c>
      <c r="U100" s="3">
        <f t="shared" si="1"/>
        <v>191.14219257356501</v>
      </c>
    </row>
    <row r="101" spans="14:21" x14ac:dyDescent="0.25">
      <c r="N101" s="8">
        <v>40207</v>
      </c>
      <c r="O101" s="39">
        <v>4.08947865530504E-2</v>
      </c>
      <c r="P101" s="39">
        <v>-1.1114857401960301E-3</v>
      </c>
      <c r="Q101" s="39">
        <v>-0.11167449606044701</v>
      </c>
      <c r="S101" s="3">
        <f t="shared" si="1"/>
        <v>653.05283100314136</v>
      </c>
      <c r="T101" s="3">
        <f t="shared" si="1"/>
        <v>908.48472031299207</v>
      </c>
      <c r="U101" s="3">
        <f t="shared" si="1"/>
        <v>169.79648454202322</v>
      </c>
    </row>
    <row r="102" spans="14:21" x14ac:dyDescent="0.25">
      <c r="N102" s="8">
        <v>40235</v>
      </c>
      <c r="O102" s="39">
        <v>-2.62066382316163E-2</v>
      </c>
      <c r="P102" s="39">
        <v>0.112114940976821</v>
      </c>
      <c r="Q102" s="39">
        <v>-2.0541210328563299E-2</v>
      </c>
      <c r="S102" s="3">
        <f t="shared" si="1"/>
        <v>635.93851171490917</v>
      </c>
      <c r="T102" s="3">
        <f t="shared" si="1"/>
        <v>1010.3394311092269</v>
      </c>
      <c r="U102" s="3">
        <f t="shared" si="1"/>
        <v>166.30865923999488</v>
      </c>
    </row>
    <row r="103" spans="14:21" x14ac:dyDescent="0.25">
      <c r="N103" s="8">
        <v>40268</v>
      </c>
      <c r="O103" s="39">
        <v>0.12602873519873201</v>
      </c>
      <c r="P103" s="39">
        <v>0.17350896619283701</v>
      </c>
      <c r="Q103" s="39">
        <v>6.2192702057051102E-2</v>
      </c>
      <c r="S103" s="3">
        <f t="shared" si="1"/>
        <v>716.08503801050313</v>
      </c>
      <c r="T103" s="3">
        <f t="shared" si="1"/>
        <v>1185.642381304848</v>
      </c>
      <c r="U103" s="3">
        <f t="shared" si="1"/>
        <v>176.65184413361553</v>
      </c>
    </row>
    <row r="104" spans="14:21" x14ac:dyDescent="0.25">
      <c r="N104" s="8">
        <v>40298</v>
      </c>
      <c r="O104" s="39">
        <v>5.5398470798588796E-3</v>
      </c>
      <c r="P104" s="39">
        <v>2.3393283639328001E-2</v>
      </c>
      <c r="Q104" s="39">
        <v>0.10189143737824401</v>
      </c>
      <c r="S104" s="3">
        <f t="shared" si="1"/>
        <v>720.05203961725624</v>
      </c>
      <c r="T104" s="3">
        <f t="shared" si="1"/>
        <v>1213.3784498255206</v>
      </c>
      <c r="U104" s="3">
        <f t="shared" si="1"/>
        <v>194.65115444790715</v>
      </c>
    </row>
    <row r="105" spans="14:21" x14ac:dyDescent="0.25">
      <c r="N105" s="8">
        <v>40329</v>
      </c>
      <c r="O105" s="39">
        <v>-0.11193803923005299</v>
      </c>
      <c r="P105" s="39">
        <v>-4.7833013214906898E-2</v>
      </c>
      <c r="Q105" s="39">
        <v>1.55968363013763E-2</v>
      </c>
      <c r="S105" s="3">
        <f t="shared" si="1"/>
        <v>639.45082615890021</v>
      </c>
      <c r="T105" s="3">
        <f t="shared" si="1"/>
        <v>1155.3389024003334</v>
      </c>
      <c r="U105" s="3">
        <f t="shared" si="1"/>
        <v>197.68709663970506</v>
      </c>
    </row>
    <row r="106" spans="14:21" x14ac:dyDescent="0.25">
      <c r="N106" s="8">
        <v>40359</v>
      </c>
      <c r="O106" s="39">
        <v>-2.9625201485422799E-2</v>
      </c>
      <c r="P106" s="39">
        <v>3.5381528897935499E-2</v>
      </c>
      <c r="Q106" s="39">
        <v>1.2880182828787799E-2</v>
      </c>
      <c r="S106" s="3">
        <f t="shared" si="1"/>
        <v>620.5069665939227</v>
      </c>
      <c r="T106" s="3">
        <f t="shared" si="1"/>
        <v>1196.2165591625198</v>
      </c>
      <c r="U106" s="3">
        <f t="shared" si="1"/>
        <v>200.23334258731671</v>
      </c>
    </row>
    <row r="107" spans="14:21" x14ac:dyDescent="0.25">
      <c r="N107" s="8">
        <v>40389</v>
      </c>
      <c r="O107" s="39">
        <v>0.16249847340163201</v>
      </c>
      <c r="P107" s="39">
        <v>0.13803345290480901</v>
      </c>
      <c r="Q107" s="39">
        <v>-6.8658839753590703E-2</v>
      </c>
      <c r="S107" s="3">
        <f t="shared" si="1"/>
        <v>721.33840140051257</v>
      </c>
      <c r="T107" s="3">
        <f t="shared" si="1"/>
        <v>1361.3344612456322</v>
      </c>
      <c r="U107" s="3">
        <f t="shared" si="1"/>
        <v>186.48555360528832</v>
      </c>
    </row>
    <row r="108" spans="14:21" x14ac:dyDescent="0.25">
      <c r="N108" s="8">
        <v>40421</v>
      </c>
      <c r="O108" s="39">
        <v>-8.9595795617487206E-2</v>
      </c>
      <c r="P108" s="39">
        <v>-6.4339831631472E-2</v>
      </c>
      <c r="Q108" s="39">
        <v>6.3163509825625505E-2</v>
      </c>
      <c r="S108" s="3">
        <f t="shared" si="1"/>
        <v>656.70951341758735</v>
      </c>
      <c r="T108" s="3">
        <f t="shared" si="1"/>
        <v>1273.7464312149675</v>
      </c>
      <c r="U108" s="3">
        <f t="shared" si="1"/>
        <v>198.26463570277318</v>
      </c>
    </row>
    <row r="109" spans="14:21" x14ac:dyDescent="0.25">
      <c r="N109" s="8">
        <v>40451</v>
      </c>
      <c r="O109" s="39">
        <v>0.13800657534126501</v>
      </c>
      <c r="P109" s="39">
        <v>0.193222213182664</v>
      </c>
      <c r="Q109" s="39">
        <v>8.0718465381210303E-2</v>
      </c>
      <c r="S109" s="3">
        <f t="shared" si="1"/>
        <v>747.33974435837706</v>
      </c>
      <c r="T109" s="3">
        <f t="shared" si="1"/>
        <v>1519.8625356878433</v>
      </c>
      <c r="U109" s="3">
        <f t="shared" si="1"/>
        <v>214.26825283606576</v>
      </c>
    </row>
    <row r="110" spans="14:21" x14ac:dyDescent="0.25">
      <c r="N110" s="8">
        <v>40480</v>
      </c>
      <c r="O110" s="39">
        <v>-6.8515485513096705E-2</v>
      </c>
      <c r="P110" s="39">
        <v>1.6093684557659999E-2</v>
      </c>
      <c r="Q110" s="39">
        <v>1.0637259685761701E-2</v>
      </c>
      <c r="S110" s="3">
        <f t="shared" si="1"/>
        <v>696.13539893042923</v>
      </c>
      <c r="T110" s="3">
        <f t="shared" si="1"/>
        <v>1544.3227239082087</v>
      </c>
      <c r="U110" s="3">
        <f t="shared" si="1"/>
        <v>216.54747988389747</v>
      </c>
    </row>
    <row r="111" spans="14:21" x14ac:dyDescent="0.25">
      <c r="N111" s="8">
        <v>40512</v>
      </c>
      <c r="O111" s="39">
        <v>-2.8464094336015201E-2</v>
      </c>
      <c r="P111" s="39">
        <v>-5.3278884958636398E-2</v>
      </c>
      <c r="Q111" s="39">
        <v>-1.0707081380445E-2</v>
      </c>
      <c r="S111" s="3">
        <f t="shared" si="1"/>
        <v>676.32053526463392</v>
      </c>
      <c r="T111" s="3">
        <f t="shared" si="1"/>
        <v>1462.0429311620951</v>
      </c>
      <c r="U111" s="3">
        <f t="shared" si="1"/>
        <v>214.2288883940503</v>
      </c>
    </row>
    <row r="112" spans="14:21" x14ac:dyDescent="0.25">
      <c r="N112" s="8">
        <v>40543</v>
      </c>
      <c r="O112" s="39">
        <v>0.13490088784829601</v>
      </c>
      <c r="P112" s="39">
        <v>9.7842265671671896E-2</v>
      </c>
      <c r="Q112" s="39">
        <v>7.1832309460638094E-2</v>
      </c>
      <c r="S112" s="3">
        <f t="shared" si="1"/>
        <v>767.55677594186784</v>
      </c>
      <c r="T112" s="3">
        <f t="shared" si="1"/>
        <v>1605.0925240562469</v>
      </c>
      <c r="U112" s="3">
        <f t="shared" si="1"/>
        <v>229.61744420058022</v>
      </c>
    </row>
    <row r="113" spans="14:21" x14ac:dyDescent="0.25">
      <c r="N113" s="8">
        <v>40574</v>
      </c>
      <c r="O113" s="39">
        <v>-0.10232906907535499</v>
      </c>
      <c r="P113" s="39">
        <v>-0.19961447649966699</v>
      </c>
      <c r="Q113" s="39">
        <v>-0.140074975319287</v>
      </c>
      <c r="S113" s="3">
        <f t="shared" si="1"/>
        <v>689.01340559725566</v>
      </c>
      <c r="T113" s="3">
        <f t="shared" si="1"/>
        <v>1284.69282013323</v>
      </c>
      <c r="U113" s="3">
        <f t="shared" si="1"/>
        <v>197.45378637130619</v>
      </c>
    </row>
    <row r="114" spans="14:21" x14ac:dyDescent="0.25">
      <c r="N114" s="8">
        <v>40602</v>
      </c>
      <c r="O114" s="39">
        <v>-2.1119223477498499E-2</v>
      </c>
      <c r="P114" s="39">
        <v>0.17198958955795099</v>
      </c>
      <c r="Q114" s="39">
        <v>0.143038217922063</v>
      </c>
      <c r="S114" s="3">
        <f t="shared" si="1"/>
        <v>674.46197750545491</v>
      </c>
      <c r="T114" s="3">
        <f t="shared" si="1"/>
        <v>1505.6466109759911</v>
      </c>
      <c r="U114" s="3">
        <f t="shared" si="1"/>
        <v>225.69722409582158</v>
      </c>
    </row>
    <row r="115" spans="14:21" x14ac:dyDescent="0.25">
      <c r="N115" s="8">
        <v>40633</v>
      </c>
      <c r="O115" s="39">
        <v>7.0796202157629107E-2</v>
      </c>
      <c r="P115" s="39">
        <v>9.6416155742367698E-2</v>
      </c>
      <c r="Q115" s="39">
        <v>-1.49367646890357E-2</v>
      </c>
      <c r="S115" s="3">
        <f t="shared" si="1"/>
        <v>722.21132401256546</v>
      </c>
      <c r="T115" s="3">
        <f t="shared" si="1"/>
        <v>1650.8152691128203</v>
      </c>
      <c r="U115" s="3">
        <f t="shared" si="1"/>
        <v>222.32603776853372</v>
      </c>
    </row>
    <row r="116" spans="14:21" x14ac:dyDescent="0.25">
      <c r="N116" s="8">
        <v>40662</v>
      </c>
      <c r="O116" s="39">
        <v>4.3364394867890101E-2</v>
      </c>
      <c r="P116" s="39">
        <v>0.10255217861407</v>
      </c>
      <c r="Q116" s="39">
        <v>5.51792159764386E-2</v>
      </c>
      <c r="S116" s="3">
        <f t="shared" si="1"/>
        <v>753.5295810451081</v>
      </c>
      <c r="T116" s="3">
        <f t="shared" si="1"/>
        <v>1820.1099714497122</v>
      </c>
      <c r="U116" s="3">
        <f t="shared" si="1"/>
        <v>234.59381422374949</v>
      </c>
    </row>
    <row r="117" spans="14:21" x14ac:dyDescent="0.25">
      <c r="N117" s="8">
        <v>40694</v>
      </c>
      <c r="O117" s="39">
        <v>-3.9693610379922202E-2</v>
      </c>
      <c r="P117" s="39">
        <v>-4.1497073685947197E-2</v>
      </c>
      <c r="Q117" s="39">
        <v>-8.9202014406131E-2</v>
      </c>
      <c r="S117" s="3">
        <f t="shared" si="1"/>
        <v>723.61927144535753</v>
      </c>
      <c r="T117" s="3">
        <f t="shared" si="1"/>
        <v>1744.5807338479362</v>
      </c>
      <c r="U117" s="3">
        <f t="shared" si="1"/>
        <v>213.66757342777339</v>
      </c>
    </row>
    <row r="118" spans="14:21" x14ac:dyDescent="0.25">
      <c r="N118" s="8">
        <v>40724</v>
      </c>
      <c r="O118" s="39">
        <v>-1.6661253653783601E-2</v>
      </c>
      <c r="P118" s="39">
        <v>8.5644149468133701E-3</v>
      </c>
      <c r="Q118" s="39">
        <v>-8.3286254298183399E-2</v>
      </c>
      <c r="S118" s="3">
        <f t="shared" si="1"/>
        <v>711.56286721504034</v>
      </c>
      <c r="T118" s="3">
        <f t="shared" si="1"/>
        <v>1759.5220471608261</v>
      </c>
      <c r="U118" s="3">
        <f t="shared" si="1"/>
        <v>195.87200157199209</v>
      </c>
    </row>
    <row r="119" spans="14:21" x14ac:dyDescent="0.25">
      <c r="N119" s="8">
        <v>40753</v>
      </c>
      <c r="O119" s="39">
        <v>-1.72822638319786E-2</v>
      </c>
      <c r="P119" s="39">
        <v>7.0563348117164804E-2</v>
      </c>
      <c r="Q119" s="39">
        <v>-6.7404228525925697E-3</v>
      </c>
      <c r="S119" s="3">
        <f t="shared" si="1"/>
        <v>699.2654500107908</v>
      </c>
      <c r="T119" s="3">
        <f t="shared" si="1"/>
        <v>1883.6798138944619</v>
      </c>
      <c r="U119" s="3">
        <f t="shared" si="1"/>
        <v>194.55174145641317</v>
      </c>
    </row>
    <row r="120" spans="14:21" x14ac:dyDescent="0.25">
      <c r="N120" s="8">
        <v>40786</v>
      </c>
      <c r="O120" s="39">
        <v>-1.5879668036985199E-2</v>
      </c>
      <c r="P120" s="39">
        <v>0.10870014303389</v>
      </c>
      <c r="Q120" s="39">
        <v>8.9475340163741104E-2</v>
      </c>
      <c r="S120" s="3">
        <f t="shared" si="1"/>
        <v>688.16134679488641</v>
      </c>
      <c r="T120" s="3">
        <f t="shared" si="1"/>
        <v>2088.4360790948413</v>
      </c>
      <c r="U120" s="3">
        <f t="shared" si="1"/>
        <v>211.95932470267397</v>
      </c>
    </row>
    <row r="121" spans="14:21" x14ac:dyDescent="0.25">
      <c r="N121" s="8">
        <v>40816</v>
      </c>
      <c r="O121" s="39">
        <v>-0.181068622271536</v>
      </c>
      <c r="P121" s="39">
        <v>-0.146033941694168</v>
      </c>
      <c r="Q121" s="39">
        <v>-7.4963630428123304E-2</v>
      </c>
      <c r="S121" s="3">
        <f t="shared" si="1"/>
        <v>563.55691983021165</v>
      </c>
      <c r="T121" s="3">
        <f t="shared" si="1"/>
        <v>1783.4535264883082</v>
      </c>
      <c r="U121" s="3">
        <f t="shared" si="1"/>
        <v>196.07008421986814</v>
      </c>
    </row>
    <row r="122" spans="14:21" x14ac:dyDescent="0.25">
      <c r="N122" s="8">
        <v>40847</v>
      </c>
      <c r="O122" s="39">
        <v>7.5449706720409099E-2</v>
      </c>
      <c r="P122" s="39">
        <v>0.17749310451959299</v>
      </c>
      <c r="Q122" s="39">
        <v>7.93693074751331E-2</v>
      </c>
      <c r="S122" s="3">
        <f t="shared" si="1"/>
        <v>606.07712415165827</v>
      </c>
      <c r="T122" s="3">
        <f t="shared" si="1"/>
        <v>2100.0042296711345</v>
      </c>
      <c r="U122" s="3">
        <f t="shared" si="1"/>
        <v>211.6320310209901</v>
      </c>
    </row>
    <row r="123" spans="14:21" x14ac:dyDescent="0.25">
      <c r="N123" s="8">
        <v>40877</v>
      </c>
      <c r="O123" s="39">
        <v>-2.3173521266531098E-2</v>
      </c>
      <c r="P123" s="39">
        <v>-3.01403744459896E-2</v>
      </c>
      <c r="Q123" s="39">
        <v>4.1436630300660797E-2</v>
      </c>
      <c r="S123" s="3">
        <f t="shared" si="1"/>
        <v>592.03218302597179</v>
      </c>
      <c r="T123" s="3">
        <f t="shared" si="1"/>
        <v>2036.7093158506846</v>
      </c>
      <c r="U123" s="3">
        <f t="shared" si="1"/>
        <v>220.40134925018484</v>
      </c>
    </row>
    <row r="124" spans="14:21" x14ac:dyDescent="0.25">
      <c r="N124" s="8">
        <v>40907</v>
      </c>
      <c r="O124" s="39">
        <v>8.5781469306906999E-3</v>
      </c>
      <c r="P124" s="39">
        <v>-2.85725262652924E-2</v>
      </c>
      <c r="Q124" s="39">
        <v>-0.10036502263996699</v>
      </c>
      <c r="S124" s="3">
        <f t="shared" si="1"/>
        <v>597.11072207966617</v>
      </c>
      <c r="T124" s="3">
        <f t="shared" si="1"/>
        <v>1978.5153854287753</v>
      </c>
      <c r="U124" s="3">
        <f t="shared" si="1"/>
        <v>198.28076284281076</v>
      </c>
    </row>
    <row r="125" spans="14:21" x14ac:dyDescent="0.25">
      <c r="N125" s="8">
        <v>40939</v>
      </c>
      <c r="O125" s="39">
        <v>0.121711704764704</v>
      </c>
      <c r="P125" s="39">
        <v>0.113192259879577</v>
      </c>
      <c r="Q125" s="39">
        <v>8.0637085114740797E-2</v>
      </c>
      <c r="S125" s="3">
        <f t="shared" si="1"/>
        <v>669.78608599726579</v>
      </c>
      <c r="T125" s="3">
        <f t="shared" si="1"/>
        <v>2202.4680131119703</v>
      </c>
      <c r="U125" s="3">
        <f t="shared" si="1"/>
        <v>214.26954559278224</v>
      </c>
    </row>
    <row r="126" spans="14:21" x14ac:dyDescent="0.25">
      <c r="N126" s="8">
        <v>40968</v>
      </c>
      <c r="O126" s="39">
        <v>8.1410599078175896E-2</v>
      </c>
      <c r="P126" s="39">
        <v>0.12601818448931601</v>
      </c>
      <c r="Q126" s="39">
        <v>-4.8953151120032998E-2</v>
      </c>
      <c r="S126" s="3">
        <f t="shared" si="1"/>
        <v>724.31377251252991</v>
      </c>
      <c r="T126" s="3">
        <f t="shared" si="1"/>
        <v>2480.0190335201319</v>
      </c>
      <c r="U126" s="3">
        <f t="shared" si="1"/>
        <v>203.78037614695796</v>
      </c>
    </row>
    <row r="127" spans="14:21" x14ac:dyDescent="0.25">
      <c r="N127" s="8">
        <v>40998</v>
      </c>
      <c r="O127" s="39">
        <v>6.9797332464549503E-3</v>
      </c>
      <c r="P127" s="39">
        <v>4.02856029409632E-2</v>
      </c>
      <c r="Q127" s="39">
        <v>-0.149417703876597</v>
      </c>
      <c r="S127" s="3">
        <f t="shared" si="1"/>
        <v>729.36928943140083</v>
      </c>
      <c r="T127" s="3">
        <f t="shared" si="1"/>
        <v>2579.9280955905556</v>
      </c>
      <c r="U127" s="3">
        <f t="shared" si="1"/>
        <v>173.33198024797025</v>
      </c>
    </row>
    <row r="128" spans="14:21" x14ac:dyDescent="0.25">
      <c r="N128" s="8">
        <v>41029</v>
      </c>
      <c r="O128" s="39">
        <v>1.1847516124991299E-2</v>
      </c>
      <c r="P128" s="39">
        <v>6.4660030706955498E-3</v>
      </c>
      <c r="Q128" s="39">
        <v>-8.0008219013591494E-2</v>
      </c>
      <c r="S128" s="3">
        <f t="shared" si="1"/>
        <v>738.01050384901282</v>
      </c>
      <c r="T128" s="3">
        <f t="shared" si="1"/>
        <v>2596.609918578818</v>
      </c>
      <c r="U128" s="3">
        <f t="shared" si="1"/>
        <v>159.46399721023113</v>
      </c>
    </row>
    <row r="129" spans="14:21" x14ac:dyDescent="0.25">
      <c r="N129" s="8">
        <v>41060</v>
      </c>
      <c r="O129" s="39">
        <v>-9.0328293413660096E-2</v>
      </c>
      <c r="P129" s="39">
        <v>-8.1706652592793402E-2</v>
      </c>
      <c r="Q129" s="39">
        <v>7.1213333560326206E-2</v>
      </c>
      <c r="S129" s="3">
        <f t="shared" si="1"/>
        <v>671.34727451497611</v>
      </c>
      <c r="T129" s="3">
        <f t="shared" si="1"/>
        <v>2384.4496140424967</v>
      </c>
      <c r="U129" s="3">
        <f t="shared" si="1"/>
        <v>170.81996003442626</v>
      </c>
    </row>
    <row r="130" spans="14:21" x14ac:dyDescent="0.25">
      <c r="N130" s="8">
        <v>41089</v>
      </c>
      <c r="O130" s="39">
        <v>7.0124463689487104E-3</v>
      </c>
      <c r="P130" s="39">
        <v>7.0274867914219705E-2</v>
      </c>
      <c r="Q130" s="39">
        <v>-6.0775737458773599E-2</v>
      </c>
      <c r="S130" s="3">
        <f t="shared" si="1"/>
        <v>676.05506127245224</v>
      </c>
      <c r="T130" s="3">
        <f t="shared" si="1"/>
        <v>2552.0164957174457</v>
      </c>
      <c r="U130" s="3">
        <f t="shared" si="1"/>
        <v>160.43825099065577</v>
      </c>
    </row>
    <row r="131" spans="14:21" x14ac:dyDescent="0.25">
      <c r="N131" s="8">
        <v>41121</v>
      </c>
      <c r="O131" s="39">
        <v>2.2091233954883299E-2</v>
      </c>
      <c r="P131" s="39">
        <v>6.1203873969210898E-2</v>
      </c>
      <c r="Q131" s="39">
        <v>4.8356026051217197E-3</v>
      </c>
      <c r="S131" s="3">
        <f t="shared" si="1"/>
        <v>690.98995179740496</v>
      </c>
      <c r="T131" s="3">
        <f t="shared" si="1"/>
        <v>2708.2097916886833</v>
      </c>
      <c r="U131" s="3">
        <f t="shared" si="1"/>
        <v>161.21406661510736</v>
      </c>
    </row>
    <row r="132" spans="14:21" x14ac:dyDescent="0.25">
      <c r="N132" s="8">
        <v>41152</v>
      </c>
      <c r="O132" s="39">
        <v>-4.1756684953176602E-2</v>
      </c>
      <c r="P132" s="39">
        <v>9.76528549239912E-2</v>
      </c>
      <c r="Q132" s="39">
        <v>-8.2103537409892804E-2</v>
      </c>
      <c r="S132" s="3">
        <f t="shared" si="1"/>
        <v>662.13650207439002</v>
      </c>
      <c r="T132" s="3">
        <f t="shared" si="1"/>
        <v>2972.6742095801906</v>
      </c>
      <c r="U132" s="3">
        <f t="shared" si="1"/>
        <v>147.97782146577293</v>
      </c>
    </row>
    <row r="133" spans="14:21" x14ac:dyDescent="0.25">
      <c r="N133" s="8">
        <v>41180</v>
      </c>
      <c r="O133" s="39">
        <v>-1.71239636615583E-2</v>
      </c>
      <c r="P133" s="39">
        <v>4.8418892894213E-2</v>
      </c>
      <c r="Q133" s="39">
        <v>0.12633611252163501</v>
      </c>
      <c r="S133" s="3">
        <f t="shared" si="1"/>
        <v>650.79810067387677</v>
      </c>
      <c r="T133" s="3">
        <f t="shared" si="1"/>
        <v>3116.6078037432435</v>
      </c>
      <c r="U133" s="3">
        <f t="shared" si="1"/>
        <v>166.67276416917923</v>
      </c>
    </row>
    <row r="134" spans="14:21" x14ac:dyDescent="0.25">
      <c r="N134" s="8">
        <v>41213</v>
      </c>
      <c r="O134" s="39">
        <v>-2.8974895744396201E-2</v>
      </c>
      <c r="P134" s="39">
        <v>3.02282436988019E-2</v>
      </c>
      <c r="Q134" s="39">
        <v>-5.5327316934409398E-2</v>
      </c>
      <c r="S134" s="3">
        <f t="shared" si="1"/>
        <v>631.94129355620021</v>
      </c>
      <c r="T134" s="3">
        <f t="shared" si="1"/>
        <v>3210.817383948382</v>
      </c>
      <c r="U134" s="3">
        <f t="shared" si="1"/>
        <v>157.45120732165697</v>
      </c>
    </row>
    <row r="135" spans="14:21" x14ac:dyDescent="0.25">
      <c r="N135" s="8">
        <v>41243</v>
      </c>
      <c r="O135" s="39">
        <v>-4.4070657560987402E-2</v>
      </c>
      <c r="P135" s="39">
        <v>5.5488774794415899E-2</v>
      </c>
      <c r="Q135" s="39">
        <v>-5.9626252900110498E-2</v>
      </c>
      <c r="S135" s="3">
        <f t="shared" si="1"/>
        <v>604.09122520923756</v>
      </c>
      <c r="T135" s="3">
        <f t="shared" si="1"/>
        <v>3388.9817066722894</v>
      </c>
      <c r="U135" s="3">
        <f t="shared" si="1"/>
        <v>148.06298181446812</v>
      </c>
    </row>
    <row r="136" spans="14:21" x14ac:dyDescent="0.25">
      <c r="N136" s="8">
        <v>41274</v>
      </c>
      <c r="O136" s="39">
        <v>0.18563834855101199</v>
      </c>
      <c r="P136" s="39">
        <v>5.03307373570967E-2</v>
      </c>
      <c r="Q136" s="39">
        <v>-1.06556858191215E-2</v>
      </c>
      <c r="S136" s="3">
        <f t="shared" si="1"/>
        <v>716.23372263123792</v>
      </c>
      <c r="T136" s="3">
        <f t="shared" si="1"/>
        <v>3559.5516548588175</v>
      </c>
      <c r="U136" s="3">
        <f t="shared" si="1"/>
        <v>146.48526919881084</v>
      </c>
    </row>
    <row r="137" spans="14:21" x14ac:dyDescent="0.25">
      <c r="N137" s="8">
        <v>41305</v>
      </c>
      <c r="O137" s="39">
        <v>-6.9006366052896506E-2</v>
      </c>
      <c r="P137" s="39">
        <v>-0.15024234552923299</v>
      </c>
      <c r="Q137" s="39">
        <v>-9.9608978987943297E-2</v>
      </c>
      <c r="S137" s="3">
        <f t="shared" si="1"/>
        <v>666.80903618791797</v>
      </c>
      <c r="T137" s="3">
        <f t="shared" si="1"/>
        <v>3024.7562652003658</v>
      </c>
      <c r="U137" s="3">
        <f t="shared" si="1"/>
        <v>131.89402109714328</v>
      </c>
    </row>
    <row r="138" spans="14:21" x14ac:dyDescent="0.25">
      <c r="N138" s="8">
        <v>41333</v>
      </c>
      <c r="O138" s="39">
        <v>-9.2917637555758308E-3</v>
      </c>
      <c r="P138" s="39">
        <v>8.4642189929635594E-3</v>
      </c>
      <c r="Q138" s="39">
        <v>-0.121689059783152</v>
      </c>
      <c r="S138" s="3">
        <f t="shared" si="1"/>
        <v>660.61320415357659</v>
      </c>
      <c r="T138" s="3">
        <f t="shared" si="1"/>
        <v>3050.3584646293602</v>
      </c>
      <c r="U138" s="3">
        <f t="shared" si="1"/>
        <v>115.84396167881269</v>
      </c>
    </row>
    <row r="139" spans="14:21" x14ac:dyDescent="0.25">
      <c r="N139" s="8">
        <v>41362</v>
      </c>
      <c r="O139" s="39">
        <v>-7.7500525467284398E-3</v>
      </c>
      <c r="P139" s="39">
        <v>8.0241298647634796E-2</v>
      </c>
      <c r="Q139" s="39">
        <v>-4.51361329270916E-2</v>
      </c>
      <c r="S139" s="3">
        <f t="shared" si="1"/>
        <v>655.49341710832368</v>
      </c>
      <c r="T139" s="3">
        <f t="shared" si="1"/>
        <v>3295.1231891720258</v>
      </c>
      <c r="U139" s="3">
        <f t="shared" si="1"/>
        <v>110.6152132256769</v>
      </c>
    </row>
    <row r="140" spans="14:21" x14ac:dyDescent="0.25">
      <c r="N140" s="8">
        <v>41394</v>
      </c>
      <c r="O140" s="39">
        <v>-7.6210733965965602E-3</v>
      </c>
      <c r="P140" s="39">
        <v>1.5857143865698E-2</v>
      </c>
      <c r="Q140" s="39">
        <v>-0.20191870835603701</v>
      </c>
      <c r="S140" s="3">
        <f t="shared" ref="S140:U191" si="2">(1+O140)*S139</f>
        <v>650.49785366555523</v>
      </c>
      <c r="T140" s="3">
        <f t="shared" si="2"/>
        <v>3347.3744316379243</v>
      </c>
      <c r="U140" s="3">
        <f t="shared" si="2"/>
        <v>88.279932246620604</v>
      </c>
    </row>
    <row r="141" spans="14:21" x14ac:dyDescent="0.25">
      <c r="N141" s="8">
        <v>41425</v>
      </c>
      <c r="O141" s="39">
        <v>-0.110038632101399</v>
      </c>
      <c r="P141" s="39">
        <v>-7.4591579764039295E-2</v>
      </c>
      <c r="Q141" s="39">
        <v>-2.70039629877083E-2</v>
      </c>
      <c r="S141" s="3">
        <f t="shared" si="2"/>
        <v>578.91795966330153</v>
      </c>
      <c r="T141" s="3">
        <f t="shared" si="2"/>
        <v>3097.6884847202982</v>
      </c>
      <c r="U141" s="3">
        <f t="shared" si="2"/>
        <v>85.896024223675454</v>
      </c>
    </row>
    <row r="142" spans="14:21" x14ac:dyDescent="0.25">
      <c r="N142" s="8">
        <v>41453</v>
      </c>
      <c r="O142" s="39">
        <v>1.2094712990310799E-2</v>
      </c>
      <c r="P142" s="39">
        <v>-9.8646041418898295E-2</v>
      </c>
      <c r="Q142" s="39">
        <v>-0.21913767329893499</v>
      </c>
      <c r="S142" s="3">
        <f t="shared" si="2"/>
        <v>585.91980623036557</v>
      </c>
      <c r="T142" s="3">
        <f t="shared" si="2"/>
        <v>2792.1137781537354</v>
      </c>
      <c r="U142" s="3">
        <f t="shared" si="2"/>
        <v>67.072969329670258</v>
      </c>
    </row>
    <row r="143" spans="14:21" x14ac:dyDescent="0.25">
      <c r="N143" s="8">
        <v>41486</v>
      </c>
      <c r="O143" s="39">
        <v>-6.71079682731079E-3</v>
      </c>
      <c r="P143" s="39">
        <v>4.6343460448051203E-2</v>
      </c>
      <c r="Q143" s="39">
        <v>-8.1457703217823293E-2</v>
      </c>
      <c r="S143" s="3">
        <f t="shared" si="2"/>
        <v>581.98781745365625</v>
      </c>
      <c r="T143" s="3">
        <f t="shared" si="2"/>
        <v>2921.5099925980621</v>
      </c>
      <c r="U143" s="3">
        <f t="shared" si="2"/>
        <v>61.609359300075816</v>
      </c>
    </row>
    <row r="144" spans="14:21" x14ac:dyDescent="0.25">
      <c r="N144" s="8">
        <v>41516</v>
      </c>
      <c r="O144" s="39">
        <v>7.3058239325285402E-4</v>
      </c>
      <c r="P144" s="39">
        <v>-2.0499682938623299E-2</v>
      </c>
      <c r="Q144" s="39">
        <v>5.3773447327641798E-2</v>
      </c>
      <c r="S144" s="3">
        <f t="shared" si="2"/>
        <v>582.41300750617552</v>
      </c>
      <c r="T144" s="3">
        <f t="shared" si="2"/>
        <v>2861.6199640477821</v>
      </c>
      <c r="U144" s="3">
        <f t="shared" si="2"/>
        <v>64.922306937288212</v>
      </c>
    </row>
    <row r="145" spans="14:21" x14ac:dyDescent="0.25">
      <c r="N145" s="8">
        <v>41547</v>
      </c>
      <c r="O145" s="39">
        <v>9.1687652659717206E-2</v>
      </c>
      <c r="P145" s="39">
        <v>0.13372679524386999</v>
      </c>
      <c r="Q145" s="39">
        <v>-1.90884915486941E-2</v>
      </c>
      <c r="S145" s="3">
        <f t="shared" si="2"/>
        <v>635.81308904290302</v>
      </c>
      <c r="T145" s="3">
        <f t="shared" si="2"/>
        <v>3244.2952310457708</v>
      </c>
      <c r="U145" s="3">
        <f t="shared" si="2"/>
        <v>63.683038029994066</v>
      </c>
    </row>
    <row r="146" spans="14:21" x14ac:dyDescent="0.25">
      <c r="N146" s="8">
        <v>41578</v>
      </c>
      <c r="O146" s="39">
        <v>6.5268170772046802E-2</v>
      </c>
      <c r="P146" s="39">
        <v>1.9128263795862702E-2</v>
      </c>
      <c r="Q146" s="39">
        <v>0.13763355404355401</v>
      </c>
      <c r="S146" s="3">
        <f t="shared" si="2"/>
        <v>677.31144631765778</v>
      </c>
      <c r="T146" s="3">
        <f t="shared" si="2"/>
        <v>3306.3529660568738</v>
      </c>
      <c r="U146" s="3">
        <f t="shared" si="2"/>
        <v>72.447960886352959</v>
      </c>
    </row>
    <row r="147" spans="14:21" x14ac:dyDescent="0.25">
      <c r="N147" s="8">
        <v>41607</v>
      </c>
      <c r="O147" s="39">
        <v>-6.8526913194357206E-2</v>
      </c>
      <c r="P147" s="39">
        <v>-3.4916646891504401E-2</v>
      </c>
      <c r="Q147" s="39">
        <v>-0.12625297882192499</v>
      </c>
      <c r="S147" s="3">
        <f t="shared" si="2"/>
        <v>630.89738363030312</v>
      </c>
      <c r="T147" s="3">
        <f t="shared" si="2"/>
        <v>3190.9062070423875</v>
      </c>
      <c r="U147" s="3">
        <f t="shared" si="2"/>
        <v>63.301190014876589</v>
      </c>
    </row>
    <row r="148" spans="14:21" x14ac:dyDescent="0.25">
      <c r="N148" s="8">
        <v>41639</v>
      </c>
      <c r="O148" s="39">
        <v>3.8889621667194299E-2</v>
      </c>
      <c r="P148" s="39">
        <v>-2.31346350127914E-2</v>
      </c>
      <c r="Q148" s="39">
        <v>-0.121555138713455</v>
      </c>
      <c r="S148" s="3">
        <f t="shared" si="2"/>
        <v>655.4327441905084</v>
      </c>
      <c r="T148" s="3">
        <f t="shared" si="2"/>
        <v>3117.0857565824112</v>
      </c>
      <c r="U148" s="3">
        <f t="shared" si="2"/>
        <v>55.606605081891495</v>
      </c>
    </row>
    <row r="149" spans="14:21" x14ac:dyDescent="0.25">
      <c r="N149" s="8">
        <v>41670</v>
      </c>
      <c r="O149" s="39">
        <v>-0.14536957998806399</v>
      </c>
      <c r="P149" s="39">
        <v>-0.23351226733717101</v>
      </c>
      <c r="Q149" s="39">
        <v>0.25228951753470802</v>
      </c>
      <c r="S149" s="3">
        <f t="shared" si="2"/>
        <v>560.15276145711005</v>
      </c>
      <c r="T149" s="3">
        <f t="shared" si="2"/>
        <v>2389.2079940784511</v>
      </c>
      <c r="U149" s="3">
        <f t="shared" si="2"/>
        <v>69.63556864974494</v>
      </c>
    </row>
    <row r="150" spans="14:21" x14ac:dyDescent="0.25">
      <c r="N150" s="8">
        <v>41698</v>
      </c>
      <c r="O150" s="39">
        <v>9.3353358041700002E-2</v>
      </c>
      <c r="P150" s="39">
        <v>9.5782469725254504E-2</v>
      </c>
      <c r="Q150" s="39">
        <v>0.214999456985349</v>
      </c>
      <c r="S150" s="3">
        <f t="shared" si="2"/>
        <v>612.44490275546264</v>
      </c>
      <c r="T150" s="3">
        <f t="shared" si="2"/>
        <v>2618.0522364386065</v>
      </c>
      <c r="U150" s="3">
        <f t="shared" si="2"/>
        <v>84.6071780963061</v>
      </c>
    </row>
    <row r="151" spans="14:21" x14ac:dyDescent="0.25">
      <c r="N151" s="8">
        <v>41729</v>
      </c>
      <c r="O151" s="39">
        <v>0.147907812332359</v>
      </c>
      <c r="P151" s="39">
        <v>0.18921826961757601</v>
      </c>
      <c r="Q151" s="39">
        <v>-2.1934126951385101E-2</v>
      </c>
      <c r="S151" s="3">
        <f t="shared" si="2"/>
        <v>703.03028849612747</v>
      </c>
      <c r="T151" s="3">
        <f t="shared" si="2"/>
        <v>3113.4355503859442</v>
      </c>
      <c r="U151" s="3">
        <f t="shared" si="2"/>
        <v>82.751393510943274</v>
      </c>
    </row>
    <row r="152" spans="14:21" x14ac:dyDescent="0.25">
      <c r="N152" s="8">
        <v>41759</v>
      </c>
      <c r="O152" s="39">
        <v>1.5270336741523E-2</v>
      </c>
      <c r="P152" s="39">
        <v>-2.6406274198675601E-2</v>
      </c>
      <c r="Q152" s="39">
        <v>3.7270212457668699E-2</v>
      </c>
      <c r="S152" s="3">
        <f t="shared" si="2"/>
        <v>713.76579774095342</v>
      </c>
      <c r="T152" s="3">
        <f t="shared" si="2"/>
        <v>3031.2213175425486</v>
      </c>
      <c r="U152" s="3">
        <f t="shared" si="2"/>
        <v>85.83555552826428</v>
      </c>
    </row>
    <row r="153" spans="14:21" x14ac:dyDescent="0.25">
      <c r="N153" s="8">
        <v>41789</v>
      </c>
      <c r="O153" s="39">
        <v>2.1449556030711699E-2</v>
      </c>
      <c r="P153" s="39">
        <v>4.3610851223703201E-2</v>
      </c>
      <c r="Q153" s="39">
        <v>-0.13529277545924301</v>
      </c>
      <c r="S153" s="3">
        <f t="shared" si="2"/>
        <v>729.07575721240369</v>
      </c>
      <c r="T153" s="3">
        <f t="shared" si="2"/>
        <v>3163.4154594480142</v>
      </c>
      <c r="U153" s="3">
        <f t="shared" si="2"/>
        <v>74.222624987759431</v>
      </c>
    </row>
    <row r="154" spans="14:21" x14ac:dyDescent="0.25">
      <c r="N154" s="8">
        <v>41820</v>
      </c>
      <c r="O154" s="39">
        <v>1.8390729738077399E-2</v>
      </c>
      <c r="P154" s="39">
        <v>3.7477077805432697E-2</v>
      </c>
      <c r="Q154" s="39">
        <v>7.3056807785875505E-2</v>
      </c>
      <c r="S154" s="3">
        <f t="shared" si="2"/>
        <v>742.48399242188111</v>
      </c>
      <c r="T154" s="3">
        <f t="shared" si="2"/>
        <v>3281.9710267526561</v>
      </c>
      <c r="U154" s="3">
        <f t="shared" si="2"/>
        <v>79.645093034853289</v>
      </c>
    </row>
    <row r="155" spans="14:21" x14ac:dyDescent="0.25">
      <c r="N155" s="8">
        <v>41851</v>
      </c>
      <c r="O155" s="39">
        <v>-8.8066086062265E-3</v>
      </c>
      <c r="P155" s="39">
        <v>5.3454519679356501E-2</v>
      </c>
      <c r="Q155" s="39">
        <v>2.2006623250197199E-2</v>
      </c>
      <c r="S155" s="3">
        <f t="shared" si="2"/>
        <v>735.94522650423312</v>
      </c>
      <c r="T155" s="3">
        <f t="shared" si="2"/>
        <v>3457.4072115892841</v>
      </c>
      <c r="U155" s="3">
        <f t="shared" si="2"/>
        <v>81.397812590998214</v>
      </c>
    </row>
    <row r="156" spans="14:21" x14ac:dyDescent="0.25">
      <c r="N156" s="8">
        <v>41880</v>
      </c>
      <c r="O156" s="39">
        <v>-4.1767546983887502E-2</v>
      </c>
      <c r="P156" s="39">
        <v>-3.6787810390651002E-2</v>
      </c>
      <c r="Q156" s="39">
        <v>-5.9477936187082303E-3</v>
      </c>
      <c r="S156" s="3">
        <f t="shared" si="2"/>
        <v>705.20659967864981</v>
      </c>
      <c r="T156" s="3">
        <f t="shared" si="2"/>
        <v>3330.2167706460682</v>
      </c>
      <c r="U156" s="3">
        <f t="shared" si="2"/>
        <v>80.913675200692666</v>
      </c>
    </row>
    <row r="157" spans="14:21" x14ac:dyDescent="0.25">
      <c r="N157" s="8">
        <v>41912</v>
      </c>
      <c r="O157" s="39">
        <v>-9.0782587877949003E-2</v>
      </c>
      <c r="P157" s="39">
        <v>-0.112244100913638</v>
      </c>
      <c r="Q157" s="39">
        <v>-0.27892943004895698</v>
      </c>
      <c r="S157" s="3">
        <f t="shared" si="2"/>
        <v>641.18611957121323</v>
      </c>
      <c r="T157" s="3">
        <f t="shared" si="2"/>
        <v>2956.4195833773811</v>
      </c>
      <c r="U157" s="3">
        <f t="shared" si="2"/>
        <v>58.344469893797033</v>
      </c>
    </row>
    <row r="158" spans="14:21" x14ac:dyDescent="0.25">
      <c r="N158" s="8">
        <v>41943</v>
      </c>
      <c r="O158" s="39">
        <v>8.7517887317938303E-2</v>
      </c>
      <c r="P158" s="39">
        <v>0.14824424171800901</v>
      </c>
      <c r="Q158" s="39">
        <v>-0.308636976235727</v>
      </c>
      <c r="S158" s="3">
        <f t="shared" si="2"/>
        <v>697.30137413367277</v>
      </c>
      <c r="T158" s="3">
        <f t="shared" si="2"/>
        <v>3394.691762715433</v>
      </c>
      <c r="U158" s="3">
        <f t="shared" si="2"/>
        <v>40.337209125699104</v>
      </c>
    </row>
    <row r="159" spans="14:21" x14ac:dyDescent="0.25">
      <c r="N159" s="8">
        <v>41971</v>
      </c>
      <c r="O159" s="39">
        <v>-2.2207418499372501E-2</v>
      </c>
      <c r="P159" s="39">
        <v>1.3380430855106601E-2</v>
      </c>
      <c r="Q159" s="39">
        <v>5.2455774742227998E-2</v>
      </c>
      <c r="S159" s="3">
        <f t="shared" si="2"/>
        <v>681.81611069809878</v>
      </c>
      <c r="T159" s="3">
        <f t="shared" si="2"/>
        <v>3440.1142011208472</v>
      </c>
      <c r="U159" s="3">
        <f t="shared" si="2"/>
        <v>42.453128681326923</v>
      </c>
    </row>
    <row r="160" spans="14:21" x14ac:dyDescent="0.25">
      <c r="N160" s="8">
        <v>42004</v>
      </c>
      <c r="O160" s="39">
        <v>1.00488726234171E-2</v>
      </c>
      <c r="P160" s="39">
        <v>-7.3059610563498897E-2</v>
      </c>
      <c r="Q160" s="39">
        <v>-1.29570658260054E-2</v>
      </c>
      <c r="S160" s="3">
        <f t="shared" si="2"/>
        <v>688.66759394709766</v>
      </c>
      <c r="T160" s="3">
        <f t="shared" si="2"/>
        <v>3188.7807972929959</v>
      </c>
      <c r="U160" s="3">
        <f t="shared" si="2"/>
        <v>41.903060698483088</v>
      </c>
    </row>
    <row r="161" spans="14:21" x14ac:dyDescent="0.25">
      <c r="N161" s="8">
        <v>42034</v>
      </c>
      <c r="O161" s="39">
        <v>6.7915415219340594E-2</v>
      </c>
      <c r="P161" s="39">
        <v>0.11693543306042101</v>
      </c>
      <c r="Q161" s="39">
        <v>0.33289524730650299</v>
      </c>
      <c r="S161" s="3">
        <f t="shared" si="2"/>
        <v>735.43873953811908</v>
      </c>
      <c r="T161" s="3">
        <f t="shared" si="2"/>
        <v>3561.6622607592071</v>
      </c>
      <c r="U161" s="3">
        <f t="shared" si="2"/>
        <v>55.85239045260402</v>
      </c>
    </row>
    <row r="162" spans="14:21" x14ac:dyDescent="0.25">
      <c r="N162" s="8">
        <v>42062</v>
      </c>
      <c r="O162" s="39">
        <v>-1.62037052133461E-2</v>
      </c>
      <c r="P162" s="39">
        <v>3.1954739889747501E-2</v>
      </c>
      <c r="Q162" s="39">
        <v>-4.39356449966554E-2</v>
      </c>
      <c r="S162" s="3">
        <f t="shared" si="2"/>
        <v>723.52190700016854</v>
      </c>
      <c r="T162" s="3">
        <f t="shared" si="2"/>
        <v>3675.4742518768976</v>
      </c>
      <c r="U162" s="3">
        <f t="shared" si="2"/>
        <v>53.398479653463824</v>
      </c>
    </row>
    <row r="163" spans="14:21" x14ac:dyDescent="0.25">
      <c r="N163" s="8">
        <v>42094</v>
      </c>
      <c r="O163" s="39">
        <v>6.0225109992860501E-2</v>
      </c>
      <c r="P163" s="39">
        <v>-6.7752890190040202E-2</v>
      </c>
      <c r="Q163" s="39">
        <v>-0.143451661869127</v>
      </c>
      <c r="S163" s="3">
        <f t="shared" si="2"/>
        <v>767.09609343149793</v>
      </c>
      <c r="T163" s="3">
        <f t="shared" si="2"/>
        <v>3426.4502484931622</v>
      </c>
      <c r="U163" s="3">
        <f t="shared" si="2"/>
        <v>45.738379005889669</v>
      </c>
    </row>
    <row r="164" spans="14:21" x14ac:dyDescent="0.25">
      <c r="N164" s="8">
        <v>42124</v>
      </c>
      <c r="O164" s="39">
        <v>8.0019657900018498E-2</v>
      </c>
      <c r="P164" s="39">
        <v>5.8967520616320199E-2</v>
      </c>
      <c r="Q164" s="39">
        <v>0.17761408120292199</v>
      </c>
      <c r="S164" s="3">
        <f t="shared" si="2"/>
        <v>828.47886040432707</v>
      </c>
      <c r="T164" s="3">
        <f t="shared" si="2"/>
        <v>3628.4995241619786</v>
      </c>
      <c r="U164" s="3">
        <f t="shared" si="2"/>
        <v>53.862159168731772</v>
      </c>
    </row>
    <row r="165" spans="14:21" x14ac:dyDescent="0.25">
      <c r="N165" s="8">
        <v>42153</v>
      </c>
      <c r="O165" s="39">
        <v>-0.112454315515733</v>
      </c>
      <c r="P165" s="39">
        <v>4.4555222948052503E-2</v>
      </c>
      <c r="Q165" s="39">
        <v>-0.14478306811001901</v>
      </c>
      <c r="S165" s="3">
        <f t="shared" si="2"/>
        <v>735.31283723830393</v>
      </c>
      <c r="T165" s="3">
        <f t="shared" si="2"/>
        <v>3790.1681294279183</v>
      </c>
      <c r="U165" s="3">
        <f t="shared" si="2"/>
        <v>46.06383050925259</v>
      </c>
    </row>
    <row r="166" spans="14:21" x14ac:dyDescent="0.25">
      <c r="N166" s="8">
        <v>42185</v>
      </c>
      <c r="O166" s="39">
        <v>1.34431072399183E-2</v>
      </c>
      <c r="P166" s="39">
        <v>3.39005937458325E-2</v>
      </c>
      <c r="Q166" s="39">
        <v>-6.7676753502796005E-2</v>
      </c>
      <c r="S166" s="3">
        <f t="shared" si="2"/>
        <v>745.19772656418706</v>
      </c>
      <c r="T166" s="3">
        <f t="shared" si="2"/>
        <v>3918.6570794120562</v>
      </c>
      <c r="U166" s="3">
        <f t="shared" si="2"/>
        <v>42.946380006483331</v>
      </c>
    </row>
    <row r="167" spans="14:21" x14ac:dyDescent="0.25">
      <c r="N167" s="8">
        <v>42216</v>
      </c>
      <c r="O167" s="39">
        <v>-8.8319173585634306E-2</v>
      </c>
      <c r="P167" s="39">
        <v>-3.4178172274610397E-2</v>
      </c>
      <c r="Q167" s="39">
        <v>-0.33396120349389802</v>
      </c>
      <c r="S167" s="3">
        <f t="shared" si="2"/>
        <v>679.38247919614457</v>
      </c>
      <c r="T167" s="3">
        <f t="shared" si="2"/>
        <v>3784.7245426667891</v>
      </c>
      <c r="U167" s="3">
        <f t="shared" si="2"/>
        <v>28.603955253811879</v>
      </c>
    </row>
    <row r="168" spans="14:21" x14ac:dyDescent="0.25">
      <c r="N168" s="8">
        <v>42247</v>
      </c>
      <c r="O168" s="39">
        <v>-8.31678701794627E-2</v>
      </c>
      <c r="P168" s="39">
        <v>-4.2688702044638899E-2</v>
      </c>
      <c r="Q168" s="39">
        <v>0.33975931384900099</v>
      </c>
      <c r="S168" s="3">
        <f t="shared" si="2"/>
        <v>622.87968536415815</v>
      </c>
      <c r="T168" s="3">
        <f t="shared" si="2"/>
        <v>3623.1595643438541</v>
      </c>
      <c r="U168" s="3">
        <f t="shared" si="2"/>
        <v>38.322415464214529</v>
      </c>
    </row>
    <row r="169" spans="14:21" x14ac:dyDescent="0.25">
      <c r="N169" s="8">
        <v>42277</v>
      </c>
      <c r="O169" s="39">
        <v>-9.6839620135322602E-2</v>
      </c>
      <c r="P169" s="39">
        <v>-5.5191100220579999E-2</v>
      </c>
      <c r="Q169" s="39">
        <v>-1.9157366005542398E-2</v>
      </c>
      <c r="S169" s="3">
        <f t="shared" si="2"/>
        <v>562.56025324348388</v>
      </c>
      <c r="T169" s="3">
        <f t="shared" si="2"/>
        <v>3423.1934017129993</v>
      </c>
      <c r="U169" s="3">
        <f t="shared" si="2"/>
        <v>37.588258924950111</v>
      </c>
    </row>
    <row r="170" spans="14:21" x14ac:dyDescent="0.25">
      <c r="N170" s="8">
        <v>42307</v>
      </c>
      <c r="O170" s="39">
        <v>6.9132755283866504E-2</v>
      </c>
      <c r="P170" s="39">
        <v>6.20557659837754E-2</v>
      </c>
      <c r="Q170" s="39">
        <v>7.8268024714498605E-2</v>
      </c>
      <c r="S170" s="3">
        <f t="shared" si="2"/>
        <v>601.45159356339559</v>
      </c>
      <c r="T170" s="3">
        <f t="shared" si="2"/>
        <v>3635.6222903669054</v>
      </c>
      <c r="U170" s="3">
        <f t="shared" si="2"/>
        <v>40.53021770346308</v>
      </c>
    </row>
    <row r="171" spans="14:21" x14ac:dyDescent="0.25">
      <c r="N171" s="8">
        <v>42338</v>
      </c>
      <c r="O171" s="39">
        <v>-0.139415460888447</v>
      </c>
      <c r="P171" s="39">
        <v>-5.0865450839507102E-2</v>
      </c>
      <c r="Q171" s="39">
        <v>-0.26002833970325401</v>
      </c>
      <c r="S171" s="3">
        <f t="shared" si="2"/>
        <v>517.59994244466384</v>
      </c>
      <c r="T171" s="3">
        <f t="shared" si="2"/>
        <v>3450.6947234852314</v>
      </c>
      <c r="U171" s="3">
        <f t="shared" si="2"/>
        <v>29.991212486220142</v>
      </c>
    </row>
    <row r="172" spans="14:21" x14ac:dyDescent="0.25">
      <c r="N172" s="8">
        <v>42369</v>
      </c>
      <c r="O172" s="39">
        <v>-0.182021368273766</v>
      </c>
      <c r="P172" s="39">
        <v>-8.1233172822050601E-2</v>
      </c>
      <c r="Q172" s="39">
        <v>8.8825477355581203E-2</v>
      </c>
      <c r="S172" s="3">
        <f t="shared" si="2"/>
        <v>423.38569270246359</v>
      </c>
      <c r="T172" s="3">
        <f t="shared" si="2"/>
        <v>3170.3838426562174</v>
      </c>
      <c r="U172" s="3">
        <f t="shared" si="2"/>
        <v>32.655196251781312</v>
      </c>
    </row>
    <row r="173" spans="14:21" x14ac:dyDescent="0.25">
      <c r="N173" s="8">
        <v>42398</v>
      </c>
      <c r="O173" s="39">
        <v>-3.7560408637670503E-2</v>
      </c>
      <c r="P173" s="39">
        <v>-9.11363763711414E-2</v>
      </c>
      <c r="Q173" s="39">
        <v>0.23891409880196501</v>
      </c>
      <c r="S173" s="3">
        <f t="shared" si="2"/>
        <v>407.48315307321587</v>
      </c>
      <c r="T173" s="3">
        <f t="shared" si="2"/>
        <v>2881.4465475309148</v>
      </c>
      <c r="U173" s="3">
        <f t="shared" si="2"/>
        <v>40.456983035476952</v>
      </c>
    </row>
    <row r="174" spans="14:21" x14ac:dyDescent="0.25">
      <c r="N174" s="8">
        <v>42429</v>
      </c>
      <c r="O174" s="39">
        <v>-2.1222201035332702E-2</v>
      </c>
      <c r="P174" s="39">
        <v>-0.116574629429016</v>
      </c>
      <c r="Q174" s="39">
        <v>0.51929813349523202</v>
      </c>
      <c r="S174" s="3">
        <f t="shared" si="2"/>
        <v>398.83546368018483</v>
      </c>
      <c r="T174" s="3">
        <f t="shared" si="2"/>
        <v>2545.5429840329812</v>
      </c>
      <c r="U174" s="3">
        <f t="shared" si="2"/>
        <v>61.4662188126484</v>
      </c>
    </row>
    <row r="175" spans="14:21" x14ac:dyDescent="0.25">
      <c r="N175" s="8">
        <v>42460</v>
      </c>
      <c r="O175" s="39">
        <v>0.30614802201185198</v>
      </c>
      <c r="P175" s="39">
        <v>0.19485319774687199</v>
      </c>
      <c r="Q175" s="39">
        <v>7.7792062002297602E-2</v>
      </c>
      <c r="S175" s="3">
        <f t="shared" si="2"/>
        <v>520.93815199405321</v>
      </c>
      <c r="T175" s="3">
        <f t="shared" si="2"/>
        <v>3041.5501744739222</v>
      </c>
      <c r="U175" s="3">
        <f t="shared" si="2"/>
        <v>66.247802717568732</v>
      </c>
    </row>
    <row r="176" spans="14:21" x14ac:dyDescent="0.25">
      <c r="N176" s="8">
        <v>42489</v>
      </c>
      <c r="O176" s="39">
        <v>2.2804360435675301E-2</v>
      </c>
      <c r="P176" s="39">
        <v>5.3243748943990303E-2</v>
      </c>
      <c r="Q176" s="39">
        <v>0.13932671972836499</v>
      </c>
      <c r="S176" s="3">
        <f t="shared" si="2"/>
        <v>532.81781337682025</v>
      </c>
      <c r="T176" s="3">
        <f t="shared" si="2"/>
        <v>3203.4937083641616</v>
      </c>
      <c r="U176" s="3">
        <f t="shared" si="2"/>
        <v>75.47789175941945</v>
      </c>
    </row>
    <row r="177" spans="14:21" x14ac:dyDescent="0.25">
      <c r="N177" s="8">
        <v>42521</v>
      </c>
      <c r="O177" s="39">
        <v>-0.117611554971043</v>
      </c>
      <c r="P177" s="39">
        <v>-0.17464212435930901</v>
      </c>
      <c r="Q177" s="39">
        <v>-0.155149697547624</v>
      </c>
      <c r="S177" s="3">
        <f t="shared" si="2"/>
        <v>470.15228182930139</v>
      </c>
      <c r="T177" s="3">
        <f t="shared" si="2"/>
        <v>2644.0287617637637</v>
      </c>
      <c r="U177" s="3">
        <f t="shared" si="2"/>
        <v>63.767519681413219</v>
      </c>
    </row>
    <row r="178" spans="14:21" x14ac:dyDescent="0.25">
      <c r="N178" s="8">
        <v>42551</v>
      </c>
      <c r="O178" s="39">
        <v>0.10011537943614</v>
      </c>
      <c r="P178" s="39">
        <v>7.8012108181781004E-2</v>
      </c>
      <c r="Q178" s="39">
        <v>0.35958918863031197</v>
      </c>
      <c r="S178" s="3">
        <f t="shared" si="2"/>
        <v>517.22175591740893</v>
      </c>
      <c r="T178" s="3">
        <f t="shared" si="2"/>
        <v>2850.2950195622188</v>
      </c>
      <c r="U178" s="3">
        <f t="shared" si="2"/>
        <v>86.697630344620052</v>
      </c>
    </row>
    <row r="179" spans="14:21" x14ac:dyDescent="0.25">
      <c r="N179" s="8">
        <v>42580</v>
      </c>
      <c r="O179" s="39">
        <v>0.145824089155832</v>
      </c>
      <c r="P179" s="39">
        <v>0.124974587501354</v>
      </c>
      <c r="Q179" s="39">
        <v>0.197295425350205</v>
      </c>
      <c r="S179" s="3">
        <f t="shared" si="2"/>
        <v>592.64514736564513</v>
      </c>
      <c r="T179" s="3">
        <f t="shared" si="2"/>
        <v>3206.5094638891705</v>
      </c>
      <c r="U179" s="3">
        <f t="shared" si="2"/>
        <v>103.80267620031671</v>
      </c>
    </row>
    <row r="180" spans="14:21" x14ac:dyDescent="0.25">
      <c r="N180" s="8">
        <v>42613</v>
      </c>
      <c r="O180" s="39">
        <v>-9.2195878153387395E-2</v>
      </c>
      <c r="P180" s="39">
        <v>-0.14816138789260999</v>
      </c>
      <c r="Q180" s="39">
        <v>-0.25273582861327298</v>
      </c>
      <c r="S180" s="3">
        <f t="shared" si="2"/>
        <v>538.00570757092578</v>
      </c>
      <c r="T180" s="3">
        <f t="shared" si="2"/>
        <v>2731.428571428562</v>
      </c>
      <c r="U180" s="3">
        <f t="shared" si="2"/>
        <v>77.568020818554388</v>
      </c>
    </row>
    <row r="181" spans="14:21" x14ac:dyDescent="0.25">
      <c r="N181" s="8">
        <v>42643</v>
      </c>
      <c r="O181" s="39">
        <v>0.16014540235264699</v>
      </c>
      <c r="P181" s="39">
        <v>4.9939762580949003E-2</v>
      </c>
      <c r="Q181" s="39">
        <v>-9.2609374433613098E-3</v>
      </c>
      <c r="S181" s="3">
        <f t="shared" si="2"/>
        <v>624.1648480778922</v>
      </c>
      <c r="T181" s="3">
        <f t="shared" si="2"/>
        <v>2867.8354657925252</v>
      </c>
      <c r="U181" s="3">
        <f t="shared" si="2"/>
        <v>76.84966823014841</v>
      </c>
    </row>
    <row r="182" spans="14:21" x14ac:dyDescent="0.25">
      <c r="N182" s="8">
        <v>42674</v>
      </c>
      <c r="O182" s="39">
        <v>3.4305847185908497E-2</v>
      </c>
      <c r="P182" s="39">
        <v>2.7816697835487601E-2</v>
      </c>
      <c r="Q182" s="39">
        <v>-0.171435672669558</v>
      </c>
      <c r="S182" s="3">
        <f t="shared" si="2"/>
        <v>645.57735197486818</v>
      </c>
      <c r="T182" s="3">
        <f t="shared" si="2"/>
        <v>2947.6091783863708</v>
      </c>
      <c r="U182" s="3">
        <f t="shared" si="2"/>
        <v>63.674893662680553</v>
      </c>
    </row>
    <row r="183" spans="14:21" x14ac:dyDescent="0.25">
      <c r="N183" s="8">
        <v>42704</v>
      </c>
      <c r="O183" s="39">
        <v>1.27485472659103E-2</v>
      </c>
      <c r="P183" s="39">
        <v>-0.20240684126657199</v>
      </c>
      <c r="Q183" s="39">
        <v>-0.174935095586499</v>
      </c>
      <c r="S183" s="3">
        <f t="shared" si="2"/>
        <v>653.80752536032105</v>
      </c>
      <c r="T183" s="3">
        <f t="shared" si="2"/>
        <v>2350.9929153008297</v>
      </c>
      <c r="U183" s="3">
        <f t="shared" si="2"/>
        <v>52.535920053339368</v>
      </c>
    </row>
    <row r="184" spans="14:21" x14ac:dyDescent="0.25">
      <c r="N184" s="8">
        <v>42734</v>
      </c>
      <c r="O184" s="39">
        <v>2.9706064456305799E-2</v>
      </c>
      <c r="P184" s="39">
        <v>0.120719603982127</v>
      </c>
      <c r="Q184" s="39">
        <v>6.41261064736986E-3</v>
      </c>
      <c r="S184" s="3">
        <f t="shared" si="2"/>
        <v>673.22957385069253</v>
      </c>
      <c r="T184" s="3">
        <f t="shared" si="2"/>
        <v>2634.803849000732</v>
      </c>
      <c r="U184" s="3">
        <f t="shared" si="2"/>
        <v>52.872812453642787</v>
      </c>
    </row>
    <row r="185" spans="14:21" x14ac:dyDescent="0.25">
      <c r="N185" s="8">
        <v>42766</v>
      </c>
      <c r="O185" s="39">
        <v>-3.5773875253802601E-2</v>
      </c>
      <c r="P185" s="39">
        <v>6.1492920191320501E-2</v>
      </c>
      <c r="Q185" s="39">
        <v>0.13202679020593799</v>
      </c>
      <c r="S185" s="3">
        <f t="shared" si="2"/>
        <v>649.14554305858712</v>
      </c>
      <c r="T185" s="3">
        <f t="shared" si="2"/>
        <v>2796.8256318071185</v>
      </c>
      <c r="U185" s="3">
        <f t="shared" si="2"/>
        <v>59.853440171057791</v>
      </c>
    </row>
    <row r="186" spans="14:21" x14ac:dyDescent="0.25">
      <c r="N186" s="8">
        <v>42794</v>
      </c>
      <c r="O186" s="39">
        <v>2.5179247485658598E-2</v>
      </c>
      <c r="P186" s="39">
        <v>-2.7400057014137901E-2</v>
      </c>
      <c r="Q186" s="39">
        <v>-0.116979118913282</v>
      </c>
      <c r="S186" s="3">
        <f t="shared" si="2"/>
        <v>665.49053934147162</v>
      </c>
      <c r="T186" s="3">
        <f t="shared" si="2"/>
        <v>2720.192450037001</v>
      </c>
      <c r="U186" s="3">
        <f t="shared" si="2"/>
        <v>52.851837475918607</v>
      </c>
    </row>
    <row r="187" spans="14:21" x14ac:dyDescent="0.25">
      <c r="N187" s="8">
        <v>42825</v>
      </c>
      <c r="O187" s="39">
        <v>1.05750246213642E-2</v>
      </c>
      <c r="P187" s="39">
        <v>-4.35920739704709E-3</v>
      </c>
      <c r="Q187" s="39">
        <v>-2.87460206613743E-2</v>
      </c>
      <c r="S187" s="3">
        <f t="shared" si="2"/>
        <v>672.52811818029272</v>
      </c>
      <c r="T187" s="3">
        <f t="shared" si="2"/>
        <v>2708.3345669874079</v>
      </c>
      <c r="U187" s="3">
        <f t="shared" si="2"/>
        <v>51.332557463844253</v>
      </c>
    </row>
    <row r="188" spans="14:21" x14ac:dyDescent="0.25">
      <c r="N188" s="8">
        <v>42853</v>
      </c>
      <c r="O188" s="39">
        <v>3.4206552262090399E-2</v>
      </c>
      <c r="P188" s="39">
        <v>3.9195368551251102E-2</v>
      </c>
      <c r="Q188" s="39">
        <v>5.7613329362663501E-2</v>
      </c>
      <c r="S188" s="3">
        <f t="shared" si="2"/>
        <v>695.5329864025523</v>
      </c>
      <c r="T188" s="3">
        <f t="shared" si="2"/>
        <v>2814.4887385005727</v>
      </c>
      <c r="U188" s="3">
        <f t="shared" si="2"/>
        <v>54.289997004036564</v>
      </c>
    </row>
    <row r="189" spans="14:21" x14ac:dyDescent="0.25">
      <c r="N189" s="8">
        <v>42886</v>
      </c>
      <c r="O189" s="39">
        <v>4.3947132420303304E-3</v>
      </c>
      <c r="P189" s="39">
        <v>-5.4662087071912203E-2</v>
      </c>
      <c r="Q189" s="39">
        <v>-1.22334463017192E-3</v>
      </c>
      <c r="S189" s="3">
        <f t="shared" si="2"/>
        <v>698.58965442816452</v>
      </c>
      <c r="T189" s="3">
        <f t="shared" si="2"/>
        <v>2660.6429100137379</v>
      </c>
      <c r="U189" s="3">
        <f t="shared" si="2"/>
        <v>54.223581627729629</v>
      </c>
    </row>
    <row r="190" spans="14:21" x14ac:dyDescent="0.25">
      <c r="N190" s="8">
        <v>42916</v>
      </c>
      <c r="O190" s="39">
        <v>-9.65929512342578E-3</v>
      </c>
      <c r="P190" s="39">
        <v>-7.8424748725245005E-2</v>
      </c>
      <c r="Q190" s="39">
        <v>-0.13155708245369099</v>
      </c>
      <c r="S190" s="3">
        <f t="shared" si="2"/>
        <v>691.84177078587084</v>
      </c>
      <c r="T190" s="3">
        <f t="shared" si="2"/>
        <v>2451.9826583483059</v>
      </c>
      <c r="U190" s="3">
        <f t="shared" si="2"/>
        <v>47.090085428595955</v>
      </c>
    </row>
    <row r="191" spans="14:21" x14ac:dyDescent="0.25">
      <c r="N191" s="8">
        <v>42947</v>
      </c>
      <c r="O191" s="39">
        <v>0.121341351604954</v>
      </c>
      <c r="P191" s="39">
        <v>8.0919770229941294E-3</v>
      </c>
      <c r="Q191" s="39">
        <v>2.57953774903159E-2</v>
      </c>
      <c r="S191" s="3">
        <f t="shared" si="2"/>
        <v>775.79078634979317</v>
      </c>
      <c r="T191" s="3">
        <f t="shared" si="2"/>
        <v>2471.8240456804406</v>
      </c>
      <c r="U191" s="3">
        <f t="shared" si="2"/>
        <v>48.304791958277811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9C983-4831-446F-B65F-59A1B94B82B2}">
  <dimension ref="H6:X40"/>
  <sheetViews>
    <sheetView zoomScale="70" zoomScaleNormal="70" workbookViewId="0"/>
  </sheetViews>
  <sheetFormatPr defaultColWidth="8.7109375" defaultRowHeight="15" x14ac:dyDescent="0.25"/>
  <cols>
    <col min="1" max="7" width="8.7109375" style="3"/>
    <col min="8" max="8" width="12.7109375" style="3" customWidth="1"/>
    <col min="9" max="11" width="8.7109375" style="3"/>
    <col min="12" max="12" width="10.42578125" style="3" customWidth="1"/>
    <col min="13" max="13" width="15.7109375" style="3" customWidth="1"/>
    <col min="14" max="18" width="8.7109375" style="3"/>
    <col min="19" max="19" width="11.85546875" style="3" bestFit="1" customWidth="1"/>
    <col min="20" max="21" width="8.7109375" style="3"/>
    <col min="22" max="22" width="30.140625" style="3" bestFit="1" customWidth="1"/>
    <col min="23" max="23" width="8.7109375" style="3" customWidth="1"/>
    <col min="24" max="16384" width="8.7109375" style="3"/>
  </cols>
  <sheetData>
    <row r="6" spans="8:24" x14ac:dyDescent="0.25">
      <c r="N6" s="6" t="s">
        <v>35</v>
      </c>
    </row>
    <row r="7" spans="8:24" x14ac:dyDescent="0.25">
      <c r="N7" s="3" t="s">
        <v>36</v>
      </c>
    </row>
    <row r="8" spans="8:24" x14ac:dyDescent="0.25">
      <c r="I8" s="6" t="s">
        <v>4</v>
      </c>
      <c r="N8" s="6" t="s">
        <v>38</v>
      </c>
      <c r="S8" s="6" t="s">
        <v>39</v>
      </c>
      <c r="X8" s="6" t="s">
        <v>13</v>
      </c>
    </row>
    <row r="9" spans="8:24" x14ac:dyDescent="0.25">
      <c r="H9" t="s">
        <v>6</v>
      </c>
      <c r="I9" s="17" t="s">
        <v>21</v>
      </c>
      <c r="J9" s="17" t="s">
        <v>5</v>
      </c>
      <c r="K9" s="17" t="s">
        <v>20</v>
      </c>
      <c r="N9" s="17" t="s">
        <v>21</v>
      </c>
      <c r="O9" s="17" t="s">
        <v>5</v>
      </c>
      <c r="P9" s="17" t="s">
        <v>20</v>
      </c>
      <c r="S9" s="17" t="s">
        <v>21</v>
      </c>
      <c r="T9" s="17" t="s">
        <v>5</v>
      </c>
      <c r="U9" s="17" t="s">
        <v>20</v>
      </c>
      <c r="V9" s="20" t="s">
        <v>40</v>
      </c>
    </row>
    <row r="10" spans="8:24" x14ac:dyDescent="0.25">
      <c r="H10" s="8">
        <v>42034</v>
      </c>
      <c r="I10" s="39">
        <v>6.7915415219340594E-2</v>
      </c>
      <c r="J10" s="39">
        <v>0.11693543306042101</v>
      </c>
      <c r="K10" s="39">
        <v>0.33289524730650299</v>
      </c>
      <c r="M10" s="47" t="s">
        <v>37</v>
      </c>
      <c r="N10" s="3">
        <v>0.3</v>
      </c>
      <c r="O10" s="3">
        <v>0.4</v>
      </c>
      <c r="P10" s="3">
        <v>0.3</v>
      </c>
      <c r="S10" s="3">
        <v>0.3</v>
      </c>
      <c r="T10" s="3">
        <v>0.4</v>
      </c>
      <c r="U10" s="3">
        <v>0.3</v>
      </c>
      <c r="V10" s="3">
        <f>SUM(1)</f>
        <v>1</v>
      </c>
      <c r="X10" s="3">
        <f>SUMPRODUCT(S10:U10,I10:K10)</f>
        <v>0.16701737198192149</v>
      </c>
    </row>
    <row r="11" spans="8:24" x14ac:dyDescent="0.25">
      <c r="H11" s="8">
        <v>42062</v>
      </c>
      <c r="I11" s="39">
        <v>-1.62037052133461E-2</v>
      </c>
      <c r="J11" s="39">
        <v>3.1954739889747501E-2</v>
      </c>
      <c r="K11" s="39">
        <v>-4.39356449966554E-2</v>
      </c>
      <c r="M11" s="47"/>
      <c r="S11" s="3">
        <f>((1+I10)*S10)/SUMPRODUCT(1+$I10:$K10, $S10:$U10)</f>
        <v>0.2745242978017684</v>
      </c>
      <c r="T11" s="3">
        <f>((1+J10)*T10)/SUMPRODUCT(1+$I10:$K10, $S10:$U10)</f>
        <v>0.3828342096274206</v>
      </c>
      <c r="U11" s="3">
        <f>((1+K10)*U10)/SUMPRODUCT(1+$I10:$K10, $S10:$U10)</f>
        <v>0.34264149257081089</v>
      </c>
      <c r="V11" s="3">
        <f>SUM(1)</f>
        <v>1</v>
      </c>
      <c r="X11" s="3">
        <f>SUMPRODUCT(S11:U11,I11:K11)</f>
        <v>-7.2691181846546837E-3</v>
      </c>
    </row>
    <row r="12" spans="8:24" x14ac:dyDescent="0.25">
      <c r="H12" s="8">
        <v>42094</v>
      </c>
      <c r="I12" s="39">
        <v>6.0225109992860501E-2</v>
      </c>
      <c r="J12" s="39">
        <v>-6.7752890190040202E-2</v>
      </c>
      <c r="K12" s="39">
        <v>-0.143451661869127</v>
      </c>
      <c r="M12" s="47"/>
      <c r="S12" s="3">
        <f t="shared" ref="S12:S19" si="0">((1+I11)*S11)/SUMPRODUCT(1+$I11:$K11, $S11:$U11)</f>
        <v>0.27205357660720347</v>
      </c>
      <c r="T12" s="3">
        <f t="shared" ref="T12:T19" si="1">((1+J11)*T11)/SUMPRODUCT(1+$I11:$K11, $S11:$U11)</f>
        <v>0.3979603983856394</v>
      </c>
      <c r="U12" s="3">
        <f t="shared" ref="U12:U19" si="2">((1+K11)*U11)/SUMPRODUCT(1+$I11:$K11, $S11:$U11)</f>
        <v>0.32998602500715707</v>
      </c>
      <c r="V12" s="3">
        <f t="shared" ref="V12:V40" si="3">SUM(1)</f>
        <v>1</v>
      </c>
      <c r="X12" s="3">
        <f t="shared" ref="X12:X40" si="4">SUMPRODUCT(S12:U12,I12:K12)</f>
        <v>-5.7915554277550935E-2</v>
      </c>
    </row>
    <row r="13" spans="8:24" x14ac:dyDescent="0.25">
      <c r="H13" s="8">
        <v>42124</v>
      </c>
      <c r="I13" s="39">
        <v>8.0019657900018498E-2</v>
      </c>
      <c r="J13" s="39">
        <v>5.8967520616320199E-2</v>
      </c>
      <c r="K13" s="39">
        <v>0.17761408120292199</v>
      </c>
      <c r="M13" s="47"/>
      <c r="S13" s="3">
        <f t="shared" si="0"/>
        <v>0.30617004079833965</v>
      </c>
      <c r="T13" s="3">
        <f t="shared" si="1"/>
        <v>0.39380485783238739</v>
      </c>
      <c r="U13" s="3">
        <f t="shared" si="2"/>
        <v>0.30002510136927291</v>
      </c>
      <c r="V13" s="3">
        <f t="shared" si="3"/>
        <v>1</v>
      </c>
      <c r="X13" s="3">
        <f t="shared" si="4"/>
        <v>0.10101000071447314</v>
      </c>
    </row>
    <row r="14" spans="8:24" x14ac:dyDescent="0.25">
      <c r="H14" s="8">
        <v>42153</v>
      </c>
      <c r="I14" s="39">
        <v>-0.112454315515733</v>
      </c>
      <c r="J14" s="39">
        <v>4.4555222948052503E-2</v>
      </c>
      <c r="K14" s="39">
        <v>-0.14478306811001901</v>
      </c>
      <c r="M14" s="47"/>
      <c r="S14" s="3">
        <f t="shared" si="0"/>
        <v>0.30033302377605803</v>
      </c>
      <c r="T14" s="3">
        <f t="shared" si="1"/>
        <v>0.37876727153686779</v>
      </c>
      <c r="U14" s="3">
        <f t="shared" si="2"/>
        <v>0.32089970468707429</v>
      </c>
      <c r="V14" s="3">
        <f t="shared" si="3"/>
        <v>1</v>
      </c>
      <c r="X14" s="3">
        <f t="shared" si="4"/>
        <v>-6.3358528186949939E-2</v>
      </c>
    </row>
    <row r="15" spans="8:24" x14ac:dyDescent="0.25">
      <c r="H15" s="8">
        <v>42185</v>
      </c>
      <c r="I15" s="39">
        <v>1.34431072399183E-2</v>
      </c>
      <c r="J15" s="39">
        <v>3.39005937458325E-2</v>
      </c>
      <c r="K15" s="39">
        <v>-6.7676753502796005E-2</v>
      </c>
      <c r="M15" s="47"/>
      <c r="S15" s="3">
        <f t="shared" si="0"/>
        <v>0.28459051534903118</v>
      </c>
      <c r="T15" s="3">
        <f t="shared" si="1"/>
        <v>0.42240637818414606</v>
      </c>
      <c r="U15" s="3">
        <f t="shared" si="2"/>
        <v>0.29300310646682265</v>
      </c>
      <c r="V15" s="3">
        <f t="shared" si="3"/>
        <v>1</v>
      </c>
      <c r="X15" s="3">
        <f t="shared" si="4"/>
        <v>-1.6838911721387927E-3</v>
      </c>
    </row>
    <row r="16" spans="8:24" x14ac:dyDescent="0.25">
      <c r="H16" s="8">
        <v>42216</v>
      </c>
      <c r="I16" s="39">
        <v>-8.8319173585634306E-2</v>
      </c>
      <c r="J16" s="39">
        <v>-3.4178172274610397E-2</v>
      </c>
      <c r="K16" s="39">
        <v>-0.33396120349389802</v>
      </c>
      <c r="M16" s="47"/>
      <c r="S16" s="3">
        <f t="shared" si="0"/>
        <v>0.28890277700213213</v>
      </c>
      <c r="T16" s="3">
        <f t="shared" si="1"/>
        <v>0.43746284502949923</v>
      </c>
      <c r="U16" s="3">
        <f t="shared" si="2"/>
        <v>0.27363437796836865</v>
      </c>
      <c r="V16" s="3">
        <f t="shared" si="3"/>
        <v>1</v>
      </c>
      <c r="X16" s="3">
        <f t="shared" si="4"/>
        <v>-0.13185060117620309</v>
      </c>
    </row>
    <row r="17" spans="8:24" x14ac:dyDescent="0.25">
      <c r="H17" s="8">
        <v>42247</v>
      </c>
      <c r="I17" s="39">
        <v>-8.31678701794627E-2</v>
      </c>
      <c r="J17" s="39">
        <v>-4.2688702044638899E-2</v>
      </c>
      <c r="K17" s="39">
        <v>0.33975931384900099</v>
      </c>
      <c r="M17" s="47"/>
      <c r="S17" s="3">
        <f t="shared" si="0"/>
        <v>0.30338916648166347</v>
      </c>
      <c r="T17" s="3">
        <f t="shared" si="1"/>
        <v>0.48668024780155883</v>
      </c>
      <c r="U17" s="3">
        <f t="shared" si="2"/>
        <v>0.20993058571677767</v>
      </c>
      <c r="V17" s="3">
        <f t="shared" si="3"/>
        <v>1</v>
      </c>
      <c r="X17" s="3">
        <f t="shared" si="4"/>
        <v>2.5317892857837115E-2</v>
      </c>
    </row>
    <row r="18" spans="8:24" x14ac:dyDescent="0.25">
      <c r="H18" s="8">
        <v>42277</v>
      </c>
      <c r="I18" s="39">
        <v>-9.6839620135322602E-2</v>
      </c>
      <c r="J18" s="39">
        <v>-5.5191100220579999E-2</v>
      </c>
      <c r="K18" s="39">
        <v>-1.9157366005542398E-2</v>
      </c>
      <c r="M18" s="47"/>
      <c r="S18" s="3">
        <f t="shared" si="0"/>
        <v>0.27128848292558599</v>
      </c>
      <c r="T18" s="3">
        <f t="shared" si="1"/>
        <v>0.45440004798272443</v>
      </c>
      <c r="U18" s="3">
        <f t="shared" si="2"/>
        <v>0.27431146909168969</v>
      </c>
      <c r="V18" s="3">
        <f t="shared" si="3"/>
        <v>1</v>
      </c>
      <c r="X18" s="3">
        <f t="shared" si="4"/>
        <v>-5.6605397434960139E-2</v>
      </c>
    </row>
    <row r="19" spans="8:24" x14ac:dyDescent="0.25">
      <c r="H19" s="8">
        <v>42307</v>
      </c>
      <c r="I19" s="39">
        <v>6.9132755283866504E-2</v>
      </c>
      <c r="J19" s="39">
        <v>6.20557659837754E-2</v>
      </c>
      <c r="K19" s="39">
        <v>7.8268024714498605E-2</v>
      </c>
      <c r="M19" s="47"/>
      <c r="S19" s="3">
        <f t="shared" si="0"/>
        <v>0.25971847689799799</v>
      </c>
      <c r="T19" s="3">
        <f t="shared" si="1"/>
        <v>0.45508126528069154</v>
      </c>
      <c r="U19" s="3">
        <f t="shared" si="2"/>
        <v>0.28520025782131053</v>
      </c>
      <c r="V19" s="3">
        <f t="shared" si="3"/>
        <v>1</v>
      </c>
      <c r="X19" s="3">
        <f t="shared" si="4"/>
        <v>6.8517531235686546E-2</v>
      </c>
    </row>
    <row r="20" spans="8:24" x14ac:dyDescent="0.25">
      <c r="H20" s="8">
        <v>42338</v>
      </c>
      <c r="I20" s="39">
        <v>-0.139415460888447</v>
      </c>
      <c r="J20" s="39">
        <v>-5.0865450839507102E-2</v>
      </c>
      <c r="K20" s="39">
        <v>-0.26002833970325401</v>
      </c>
      <c r="M20" s="47" t="s">
        <v>37</v>
      </c>
      <c r="N20" s="3">
        <v>0.8</v>
      </c>
      <c r="O20" s="3">
        <v>0.1</v>
      </c>
      <c r="P20" s="3">
        <v>0.1</v>
      </c>
      <c r="S20" s="3">
        <v>0.8</v>
      </c>
      <c r="T20" s="3">
        <v>0.1</v>
      </c>
      <c r="U20" s="3">
        <v>0.1</v>
      </c>
      <c r="V20" s="3">
        <f t="shared" si="3"/>
        <v>1</v>
      </c>
      <c r="X20" s="3">
        <f t="shared" si="4"/>
        <v>-0.14262174776503372</v>
      </c>
    </row>
    <row r="21" spans="8:24" x14ac:dyDescent="0.25">
      <c r="H21" s="8">
        <v>42369</v>
      </c>
      <c r="I21" s="39">
        <v>-0.182021368273766</v>
      </c>
      <c r="J21" s="39">
        <v>-8.1233172822050601E-2</v>
      </c>
      <c r="K21" s="39">
        <v>8.8825477355581203E-2</v>
      </c>
      <c r="M21" s="47"/>
      <c r="S21" s="3">
        <f>((1+I20)*S20)/SUMPRODUCT(1+$I20:$K20, $S20:$U20)</f>
        <v>0.80299171281121606</v>
      </c>
      <c r="T21" s="3">
        <f>((1+J20)*T20)/SUMPRODUCT(1+$I20:$K20, $S20:$U20)</f>
        <v>0.11070196225368927</v>
      </c>
      <c r="U21" s="3">
        <f>((1+K20)*U20)/SUMPRODUCT(1+$I20:$K20, $S20:$U20)</f>
        <v>8.6306324935094728E-2</v>
      </c>
      <c r="V21" s="3">
        <f t="shared" si="3"/>
        <v>1</v>
      </c>
      <c r="X21" s="3">
        <f t="shared" si="4"/>
        <v>-0.14748812139872089</v>
      </c>
    </row>
    <row r="22" spans="8:24" x14ac:dyDescent="0.25">
      <c r="H22" s="8">
        <v>42398</v>
      </c>
      <c r="I22" s="39">
        <v>-3.7560408637670503E-2</v>
      </c>
      <c r="J22" s="39">
        <v>-9.11363763711414E-2</v>
      </c>
      <c r="K22" s="39">
        <v>0.23891409880196501</v>
      </c>
      <c r="M22" s="47"/>
      <c r="S22" s="3">
        <f t="shared" ref="S22:S29" si="5">((1+I21)*S21)/SUMPRODUCT(1+$I21:$K21, $S21:$U21)</f>
        <v>0.77046441113581676</v>
      </c>
      <c r="T22" s="3">
        <f t="shared" ref="T22:T29" si="6">((1+J21)*T21)/SUMPRODUCT(1+$I21:$K21, $S21:$U21)</f>
        <v>0.11930542339078042</v>
      </c>
      <c r="U22" s="3">
        <f t="shared" ref="U22:U29" si="7">((1+K21)*U21)/SUMPRODUCT(1+$I21:$K21, $S21:$U21)</f>
        <v>0.11023016547340272</v>
      </c>
      <c r="V22" s="3">
        <f t="shared" si="3"/>
        <v>1</v>
      </c>
      <c r="X22" s="3">
        <f t="shared" si="4"/>
        <v>-1.3476481447434501E-2</v>
      </c>
    </row>
    <row r="23" spans="8:24" x14ac:dyDescent="0.25">
      <c r="H23" s="8">
        <v>42429</v>
      </c>
      <c r="I23" s="39">
        <v>-2.1222201035332702E-2</v>
      </c>
      <c r="J23" s="39">
        <v>-0.116574629429016</v>
      </c>
      <c r="K23" s="39">
        <v>0.51929813349523202</v>
      </c>
      <c r="M23" s="47"/>
      <c r="S23" s="3">
        <f t="shared" si="5"/>
        <v>0.75165511928265527</v>
      </c>
      <c r="T23" s="3">
        <f t="shared" si="6"/>
        <v>0.1099136081221993</v>
      </c>
      <c r="U23" s="3">
        <f t="shared" si="7"/>
        <v>0.13843127259514548</v>
      </c>
      <c r="V23" s="3">
        <f t="shared" si="3"/>
        <v>1</v>
      </c>
      <c r="X23" s="3">
        <f t="shared" si="4"/>
        <v>4.3122187289323752E-2</v>
      </c>
    </row>
    <row r="24" spans="8:24" x14ac:dyDescent="0.25">
      <c r="H24" s="8">
        <v>42460</v>
      </c>
      <c r="I24" s="39">
        <v>0.30614802201185198</v>
      </c>
      <c r="J24" s="39">
        <v>0.19485319774687199</v>
      </c>
      <c r="K24" s="39">
        <v>7.7792062002297602E-2</v>
      </c>
      <c r="M24" s="47"/>
      <c r="S24" s="3">
        <f t="shared" si="5"/>
        <v>0.70528970833590809</v>
      </c>
      <c r="T24" s="3">
        <f t="shared" si="6"/>
        <v>9.3086381604512575E-2</v>
      </c>
      <c r="U24" s="3">
        <f t="shared" si="7"/>
        <v>0.20162391005957922</v>
      </c>
      <c r="V24" s="3">
        <f t="shared" si="3"/>
        <v>1</v>
      </c>
      <c r="X24" s="3">
        <f t="shared" si="4"/>
        <v>0.24974596798717957</v>
      </c>
    </row>
    <row r="25" spans="8:24" x14ac:dyDescent="0.25">
      <c r="H25" s="8">
        <v>42489</v>
      </c>
      <c r="I25" s="39">
        <v>2.2804360435675301E-2</v>
      </c>
      <c r="J25" s="39">
        <v>5.3243748943990303E-2</v>
      </c>
      <c r="K25" s="39">
        <v>0.13932671972836499</v>
      </c>
      <c r="M25" s="47"/>
      <c r="S25" s="3">
        <f t="shared" si="5"/>
        <v>0.73712000765399754</v>
      </c>
      <c r="T25" s="3">
        <f t="shared" si="6"/>
        <v>8.8997735200517514E-2</v>
      </c>
      <c r="U25" s="3">
        <f t="shared" si="7"/>
        <v>0.17388225714548486</v>
      </c>
      <c r="V25" s="3">
        <f t="shared" si="3"/>
        <v>1</v>
      </c>
      <c r="X25" s="3">
        <f t="shared" si="4"/>
        <v>4.577456791553404E-2</v>
      </c>
    </row>
    <row r="26" spans="8:24" x14ac:dyDescent="0.25">
      <c r="H26" s="8">
        <v>42521</v>
      </c>
      <c r="I26" s="39">
        <v>-0.117611554971043</v>
      </c>
      <c r="J26" s="39">
        <v>-0.17464212435930901</v>
      </c>
      <c r="K26" s="39">
        <v>-0.155149697547624</v>
      </c>
      <c r="M26" s="47"/>
      <c r="S26" s="3">
        <f t="shared" si="5"/>
        <v>0.72092932944012955</v>
      </c>
      <c r="T26" s="3">
        <f t="shared" si="6"/>
        <v>8.9633379072274949E-2</v>
      </c>
      <c r="U26" s="3">
        <f t="shared" si="7"/>
        <v>0.18943729148759555</v>
      </c>
      <c r="V26" s="3">
        <f t="shared" si="3"/>
        <v>1</v>
      </c>
      <c r="X26" s="3">
        <f t="shared" si="4"/>
        <v>-0.12983452167291182</v>
      </c>
    </row>
    <row r="27" spans="8:24" x14ac:dyDescent="0.25">
      <c r="H27" s="8">
        <v>42551</v>
      </c>
      <c r="I27" s="39">
        <v>0.10011537943614</v>
      </c>
      <c r="J27" s="39">
        <v>7.8012108181781004E-2</v>
      </c>
      <c r="K27" s="39">
        <v>0.35958918863031197</v>
      </c>
      <c r="M27" s="47"/>
      <c r="S27" s="3">
        <f t="shared" si="5"/>
        <v>0.73105601845230261</v>
      </c>
      <c r="T27" s="3">
        <f t="shared" si="6"/>
        <v>8.5017869796233492E-2</v>
      </c>
      <c r="U27" s="3">
        <f t="shared" si="7"/>
        <v>0.18392611175146387</v>
      </c>
      <c r="V27" s="3">
        <f t="shared" si="3"/>
        <v>1</v>
      </c>
      <c r="X27" s="3">
        <f t="shared" si="4"/>
        <v>0.14596021522499136</v>
      </c>
    </row>
    <row r="28" spans="8:24" x14ac:dyDescent="0.25">
      <c r="H28" s="8">
        <v>42580</v>
      </c>
      <c r="I28" s="39">
        <v>0.145824089155832</v>
      </c>
      <c r="J28" s="39">
        <v>0.124974587501354</v>
      </c>
      <c r="K28" s="39">
        <v>0.197295425350205</v>
      </c>
      <c r="M28" s="47"/>
      <c r="S28" s="3">
        <f t="shared" si="5"/>
        <v>0.70180967754698842</v>
      </c>
      <c r="T28" s="3">
        <f t="shared" si="6"/>
        <v>7.9976854200097799E-2</v>
      </c>
      <c r="U28" s="3">
        <f t="shared" si="7"/>
        <v>0.21821346825291371</v>
      </c>
      <c r="V28" s="3">
        <f t="shared" si="3"/>
        <v>1</v>
      </c>
      <c r="X28" s="3">
        <f t="shared" si="4"/>
        <v>0.15538835038845294</v>
      </c>
    </row>
    <row r="29" spans="8:24" x14ac:dyDescent="0.25">
      <c r="H29" s="8">
        <v>42613</v>
      </c>
      <c r="I29" s="39">
        <v>-9.2195878153387395E-2</v>
      </c>
      <c r="J29" s="39">
        <v>-0.14816138789260999</v>
      </c>
      <c r="K29" s="39">
        <v>-0.25273582861327298</v>
      </c>
      <c r="M29" s="47"/>
      <c r="S29" s="3">
        <f t="shared" si="5"/>
        <v>0.69600012347853679</v>
      </c>
      <c r="T29" s="3">
        <f t="shared" si="6"/>
        <v>7.7871590563607027E-2</v>
      </c>
      <c r="U29" s="3">
        <f t="shared" si="7"/>
        <v>0.22612828595785614</v>
      </c>
      <c r="V29" s="3">
        <f t="shared" si="3"/>
        <v>1</v>
      </c>
      <c r="X29" s="3">
        <f t="shared" si="4"/>
        <v>-0.13285662523873676</v>
      </c>
    </row>
    <row r="30" spans="8:24" x14ac:dyDescent="0.25">
      <c r="H30" s="8">
        <v>42643</v>
      </c>
      <c r="I30" s="39">
        <v>0.16014540235264699</v>
      </c>
      <c r="J30" s="39">
        <v>4.9939762580949003E-2</v>
      </c>
      <c r="K30" s="39">
        <v>-9.2609374433613098E-3</v>
      </c>
      <c r="M30" s="47"/>
      <c r="S30" s="3">
        <f>((1+I29)*S29)/SUMPRODUCT(1+$I29:$K29, $S29:$U29)</f>
        <v>0.72863588570173787</v>
      </c>
      <c r="T30" s="3">
        <f>((1+J29)*T29)/SUMPRODUCT(1+$I29:$K29, $S29:$U29)</f>
        <v>7.6497185539312479E-2</v>
      </c>
      <c r="U30" s="3">
        <f>((1+K29)*U29)/SUMPRODUCT(1+$I29:$K29, $S29:$U29)</f>
        <v>0.19486692875894959</v>
      </c>
      <c r="V30" s="3">
        <f t="shared" si="3"/>
        <v>1</v>
      </c>
      <c r="X30" s="3">
        <f t="shared" si="4"/>
        <v>0.1187032879312096</v>
      </c>
    </row>
    <row r="31" spans="8:24" x14ac:dyDescent="0.25">
      <c r="H31" s="8">
        <v>42674</v>
      </c>
      <c r="I31" s="39">
        <v>3.4305847185908497E-2</v>
      </c>
      <c r="J31" s="39">
        <v>2.7816697835487601E-2</v>
      </c>
      <c r="K31" s="39">
        <v>-0.171435672669558</v>
      </c>
      <c r="M31" s="47"/>
      <c r="S31" s="3">
        <f t="shared" ref="S31:S33" si="8">((1+I30)*S30)/SUMPRODUCT(1+$I30:$K30, $S30:$U30)</f>
        <v>0.75562803998659567</v>
      </c>
      <c r="T31" s="3">
        <f t="shared" ref="T31:T33" si="9">((1+J30)*T30)/SUMPRODUCT(1+$I30:$K30, $S30:$U30)</f>
        <v>7.1795120019523331E-2</v>
      </c>
      <c r="U31" s="3">
        <f t="shared" ref="U31:U33" si="10">((1+K30)*U30)/SUMPRODUCT(1+$I30:$K30, $S30:$U30)</f>
        <v>0.17257683999388107</v>
      </c>
      <c r="V31" s="3">
        <f t="shared" si="3"/>
        <v>1</v>
      </c>
      <c r="X31" s="3">
        <f t="shared" si="4"/>
        <v>-1.6662634227243255E-3</v>
      </c>
    </row>
    <row r="32" spans="8:24" x14ac:dyDescent="0.25">
      <c r="H32" s="8">
        <v>42704</v>
      </c>
      <c r="I32" s="39">
        <v>1.27485472659103E-2</v>
      </c>
      <c r="J32" s="39">
        <v>-0.20240684126657199</v>
      </c>
      <c r="K32" s="39">
        <v>-0.174935095586499</v>
      </c>
      <c r="M32" s="47"/>
      <c r="S32" s="3">
        <f t="shared" si="8"/>
        <v>0.78285494261193656</v>
      </c>
      <c r="T32" s="3">
        <f t="shared" si="9"/>
        <v>7.391538568270864E-2</v>
      </c>
      <c r="U32" s="3">
        <f t="shared" si="10"/>
        <v>0.14322967170535481</v>
      </c>
      <c r="V32" s="3">
        <f t="shared" si="3"/>
        <v>1</v>
      </c>
      <c r="X32" s="3">
        <f t="shared" si="4"/>
        <v>-3.0036612809396804E-2</v>
      </c>
    </row>
    <row r="33" spans="8:24" x14ac:dyDescent="0.25">
      <c r="H33" s="8">
        <v>42734</v>
      </c>
      <c r="I33" s="39">
        <v>2.9706064456305799E-2</v>
      </c>
      <c r="J33" s="39">
        <v>0.120719603982127</v>
      </c>
      <c r="K33" s="39">
        <v>6.41261064736986E-3</v>
      </c>
      <c r="M33" s="47"/>
      <c r="S33" s="3">
        <f t="shared" si="8"/>
        <v>0.81738673471638967</v>
      </c>
      <c r="T33" s="3">
        <f t="shared" si="9"/>
        <v>6.0780032240625503E-2</v>
      </c>
      <c r="U33" s="3">
        <f t="shared" si="10"/>
        <v>0.12183323304298484</v>
      </c>
      <c r="V33" s="3">
        <f t="shared" si="3"/>
        <v>1</v>
      </c>
      <c r="X33" s="3">
        <f t="shared" si="4"/>
        <v>3.2399953536738559E-2</v>
      </c>
    </row>
    <row r="34" spans="8:24" x14ac:dyDescent="0.25">
      <c r="H34" s="8">
        <v>42766</v>
      </c>
      <c r="I34" s="39">
        <v>-3.5773875253802601E-2</v>
      </c>
      <c r="J34" s="39">
        <v>6.1492920191320501E-2</v>
      </c>
      <c r="K34" s="39">
        <v>0.13202679020593799</v>
      </c>
      <c r="M34" s="47" t="s">
        <v>37</v>
      </c>
      <c r="N34" s="3">
        <v>0.3</v>
      </c>
      <c r="O34" s="3">
        <v>0.4</v>
      </c>
      <c r="P34" s="3">
        <v>0.3</v>
      </c>
      <c r="S34" s="3">
        <v>0.2</v>
      </c>
      <c r="T34" s="3">
        <v>0.4</v>
      </c>
      <c r="U34" s="3">
        <v>0.4</v>
      </c>
      <c r="V34" s="3">
        <f t="shared" si="3"/>
        <v>1</v>
      </c>
      <c r="X34" s="3">
        <f t="shared" si="4"/>
        <v>7.0253109108142878E-2</v>
      </c>
    </row>
    <row r="35" spans="8:24" x14ac:dyDescent="0.25">
      <c r="H35" s="8">
        <v>42794</v>
      </c>
      <c r="I35" s="39">
        <v>2.5179247485658598E-2</v>
      </c>
      <c r="J35" s="39">
        <v>-2.7400057014137901E-2</v>
      </c>
      <c r="K35" s="39">
        <v>-0.116979118913282</v>
      </c>
      <c r="M35" s="20"/>
      <c r="S35" s="3">
        <f>((1+I34)*S34)/SUMPRODUCT(1+$I34:$K34, $S34:$U34)</f>
        <v>0.18018655896261784</v>
      </c>
      <c r="T35" s="3">
        <f>((1+J34)*T34)/SUMPRODUCT(1+$I34:$K34, $S34:$U34)</f>
        <v>0.3967259375030931</v>
      </c>
      <c r="U35" s="3">
        <f>((1+K34)*U34)/SUMPRODUCT(1+$I34:$K34, $S34:$U34)</f>
        <v>0.42308750353428892</v>
      </c>
      <c r="V35" s="3">
        <f t="shared" si="3"/>
        <v>1</v>
      </c>
      <c r="X35" s="3">
        <f t="shared" si="4"/>
        <v>-5.5825754731524291E-2</v>
      </c>
    </row>
    <row r="36" spans="8:24" x14ac:dyDescent="0.25">
      <c r="H36" s="8">
        <v>42825</v>
      </c>
      <c r="I36" s="39">
        <v>1.05750246213642E-2</v>
      </c>
      <c r="J36" s="39">
        <v>-4.35920739704709E-3</v>
      </c>
      <c r="K36" s="39">
        <v>-2.87460206613743E-2</v>
      </c>
      <c r="M36" s="20"/>
      <c r="S36" s="3">
        <f t="shared" ref="S36:S39" si="11">((1+I35)*S35)/SUMPRODUCT(1+$I35:$K35, $S35:$U35)</f>
        <v>0.19564558327027951</v>
      </c>
      <c r="T36" s="3">
        <f t="shared" ref="T36:T40" si="12">((1+J35)*T35)/SUMPRODUCT(1+$I35:$K35, $S35:$U35)</f>
        <v>0.40866993156205306</v>
      </c>
      <c r="U36" s="3">
        <f t="shared" ref="U36:U40" si="13">((1+K35)*U35)/SUMPRODUCT(1+$I35:$K35, $S35:$U35)</f>
        <v>0.39568448516766741</v>
      </c>
      <c r="V36" s="3">
        <f t="shared" si="3"/>
        <v>1</v>
      </c>
      <c r="X36" s="3">
        <f t="shared" si="4"/>
        <v>-1.1086874514486684E-2</v>
      </c>
    </row>
    <row r="37" spans="8:24" x14ac:dyDescent="0.25">
      <c r="H37" s="8">
        <v>42853</v>
      </c>
      <c r="I37" s="39">
        <v>3.4206552262090399E-2</v>
      </c>
      <c r="J37" s="39">
        <v>3.9195368551251102E-2</v>
      </c>
      <c r="K37" s="39">
        <v>5.7613329362663501E-2</v>
      </c>
      <c r="M37" s="20"/>
      <c r="S37" s="3">
        <f t="shared" si="11"/>
        <v>0.19993115172109246</v>
      </c>
      <c r="T37" s="3">
        <f t="shared" si="12"/>
        <v>0.41145015076392333</v>
      </c>
      <c r="U37" s="3">
        <f t="shared" si="13"/>
        <v>0.38861869751498429</v>
      </c>
      <c r="V37" s="3">
        <f t="shared" si="3"/>
        <v>1</v>
      </c>
      <c r="X37" s="3">
        <f t="shared" si="4"/>
        <v>4.5355512706247367E-2</v>
      </c>
    </row>
    <row r="38" spans="8:24" x14ac:dyDescent="0.25">
      <c r="H38" s="8">
        <v>42886</v>
      </c>
      <c r="I38" s="39">
        <v>4.3947132420303304E-3</v>
      </c>
      <c r="J38" s="39">
        <v>-5.4662087071912203E-2</v>
      </c>
      <c r="K38" s="39">
        <v>-1.22334463017192E-3</v>
      </c>
      <c r="M38" s="20"/>
      <c r="S38" s="3">
        <f t="shared" si="11"/>
        <v>0.19779883934028084</v>
      </c>
      <c r="T38" s="3">
        <f t="shared" si="12"/>
        <v>0.40902552850815205</v>
      </c>
      <c r="U38" s="3">
        <f t="shared" si="13"/>
        <v>0.39317563215156709</v>
      </c>
      <c r="V38" s="3">
        <f t="shared" si="3"/>
        <v>1</v>
      </c>
      <c r="X38" s="3">
        <f t="shared" si="4"/>
        <v>-2.1969909173747623E-2</v>
      </c>
    </row>
    <row r="39" spans="8:24" x14ac:dyDescent="0.25">
      <c r="H39" s="8">
        <v>42916</v>
      </c>
      <c r="I39" s="39">
        <v>-9.65929512342578E-3</v>
      </c>
      <c r="J39" s="39">
        <v>-7.8424748725245005E-2</v>
      </c>
      <c r="K39" s="39">
        <v>-0.13155708245369099</v>
      </c>
      <c r="M39" s="20"/>
      <c r="S39" s="3">
        <f t="shared" si="11"/>
        <v>0.20313087540174807</v>
      </c>
      <c r="T39" s="3">
        <f t="shared" si="12"/>
        <v>0.39535321364963633</v>
      </c>
      <c r="U39" s="3">
        <f t="shared" si="13"/>
        <v>0.40151591094861566</v>
      </c>
      <c r="V39" s="3">
        <f t="shared" si="3"/>
        <v>1</v>
      </c>
      <c r="X39" s="3">
        <f t="shared" si="4"/>
        <v>-8.5789839315512026E-2</v>
      </c>
    </row>
    <row r="40" spans="8:24" x14ac:dyDescent="0.25">
      <c r="H40" s="8">
        <v>42947</v>
      </c>
      <c r="I40" s="39">
        <v>0.121341351604954</v>
      </c>
      <c r="J40" s="39">
        <v>8.0919770229941294E-3</v>
      </c>
      <c r="K40" s="39">
        <v>2.57953774903159E-2</v>
      </c>
      <c r="M40" s="20"/>
      <c r="S40" s="3">
        <f>((1+I39)*S39)/SUMPRODUCT(1+$I39:$K39, $S39:$U39)</f>
        <v>0.22004653085122519</v>
      </c>
      <c r="T40" s="3">
        <f t="shared" si="12"/>
        <v>0.39853827148305904</v>
      </c>
      <c r="U40" s="3">
        <f t="shared" si="13"/>
        <v>0.38141519766571574</v>
      </c>
      <c r="V40" s="3">
        <f t="shared" si="3"/>
        <v>1</v>
      </c>
      <c r="X40" s="3">
        <f t="shared" si="4"/>
        <v>3.9764455009424181E-2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2D6EA-7248-40AE-ACBD-78873E98517C}">
  <dimension ref="I6:N39"/>
  <sheetViews>
    <sheetView zoomScaleNormal="100" workbookViewId="0"/>
  </sheetViews>
  <sheetFormatPr defaultColWidth="8.7109375" defaultRowHeight="15" x14ac:dyDescent="0.25"/>
  <cols>
    <col min="1" max="8" width="8.7109375" style="3"/>
    <col min="9" max="9" width="10.85546875" style="3" customWidth="1"/>
    <col min="10" max="10" width="15" style="3" bestFit="1" customWidth="1"/>
    <col min="11" max="12" width="12.42578125" style="3" bestFit="1" customWidth="1"/>
    <col min="13" max="16384" width="8.7109375" style="3"/>
  </cols>
  <sheetData>
    <row r="6" spans="9:14" x14ac:dyDescent="0.25">
      <c r="K6" s="1"/>
      <c r="L6" s="1"/>
      <c r="M6" s="1"/>
    </row>
    <row r="7" spans="9:14" x14ac:dyDescent="0.25">
      <c r="K7" s="1"/>
      <c r="M7" s="1"/>
      <c r="N7" s="6" t="s">
        <v>54</v>
      </c>
    </row>
    <row r="8" spans="9:14" x14ac:dyDescent="0.25">
      <c r="I8" s="17" t="s">
        <v>6</v>
      </c>
      <c r="J8" s="17" t="s">
        <v>13</v>
      </c>
      <c r="K8" s="11" t="s">
        <v>45</v>
      </c>
      <c r="L8" s="64" t="s">
        <v>58</v>
      </c>
      <c r="N8" s="66">
        <f>STDEV(L9:L128)</f>
        <v>5.9739840493601801E-2</v>
      </c>
    </row>
    <row r="9" spans="9:14" x14ac:dyDescent="0.25">
      <c r="I9" s="48">
        <v>42034</v>
      </c>
      <c r="J9" s="39">
        <v>0.16701737198192149</v>
      </c>
      <c r="K9" s="12">
        <v>2.1506187704863199E-2</v>
      </c>
      <c r="L9" s="65">
        <f>J9-K9</f>
        <v>0.14551118427705828</v>
      </c>
    </row>
    <row r="10" spans="9:14" x14ac:dyDescent="0.25">
      <c r="I10" s="48">
        <v>42062</v>
      </c>
      <c r="J10" s="39">
        <v>-7.2691181846546837E-3</v>
      </c>
      <c r="K10" s="12">
        <v>3.7984009600386698E-2</v>
      </c>
      <c r="L10" s="65">
        <f t="shared" ref="L10:L39" si="0">J10-K10</f>
        <v>-4.5253127785041383E-2</v>
      </c>
    </row>
    <row r="11" spans="9:14" x14ac:dyDescent="0.25">
      <c r="I11" s="48">
        <v>42094</v>
      </c>
      <c r="J11" s="39">
        <v>-5.7915554277550935E-2</v>
      </c>
      <c r="K11" s="12">
        <v>-5.0352888290259502E-2</v>
      </c>
      <c r="L11" s="65">
        <f t="shared" si="0"/>
        <v>-7.5626659872914323E-3</v>
      </c>
    </row>
    <row r="12" spans="9:14" x14ac:dyDescent="0.25">
      <c r="I12" s="48">
        <v>42124</v>
      </c>
      <c r="J12" s="39">
        <v>0.10101000071447314</v>
      </c>
      <c r="K12" s="12">
        <v>6.6984442270509204E-2</v>
      </c>
      <c r="L12" s="65">
        <f t="shared" si="0"/>
        <v>3.4025558443963932E-2</v>
      </c>
    </row>
    <row r="13" spans="9:14" x14ac:dyDescent="0.25">
      <c r="I13" s="48">
        <v>42153</v>
      </c>
      <c r="J13" s="39">
        <v>-6.3358528186949939E-2</v>
      </c>
      <c r="K13" s="12">
        <v>-5.8579972829723402E-2</v>
      </c>
      <c r="L13" s="65">
        <f t="shared" si="0"/>
        <v>-4.7785553572265368E-3</v>
      </c>
    </row>
    <row r="14" spans="9:14" x14ac:dyDescent="0.25">
      <c r="I14" s="48">
        <v>42185</v>
      </c>
      <c r="J14" s="39">
        <v>-1.6838911721387927E-3</v>
      </c>
      <c r="K14" s="12">
        <v>-7.2219395426234003E-3</v>
      </c>
      <c r="L14" s="65">
        <f t="shared" si="0"/>
        <v>5.5380483704846077E-3</v>
      </c>
    </row>
    <row r="15" spans="9:14" x14ac:dyDescent="0.25">
      <c r="I15" s="48">
        <v>42216</v>
      </c>
      <c r="J15" s="39">
        <v>-0.13185060117620309</v>
      </c>
      <c r="K15" s="12">
        <v>-3.6072678667265302E-2</v>
      </c>
      <c r="L15" s="65">
        <f t="shared" si="0"/>
        <v>-9.5777922508937796E-2</v>
      </c>
    </row>
    <row r="16" spans="9:14" x14ac:dyDescent="0.25">
      <c r="I16" s="48">
        <v>42247</v>
      </c>
      <c r="J16" s="39">
        <v>2.5317892857837115E-2</v>
      </c>
      <c r="K16" s="12">
        <v>-7.8475376819222495E-2</v>
      </c>
      <c r="L16" s="65">
        <f t="shared" si="0"/>
        <v>0.10379326967705961</v>
      </c>
    </row>
    <row r="17" spans="9:12" x14ac:dyDescent="0.25">
      <c r="I17" s="48">
        <v>42277</v>
      </c>
      <c r="J17" s="39">
        <v>-5.6605397434960139E-2</v>
      </c>
      <c r="K17" s="12">
        <v>-3.4223834887855999E-2</v>
      </c>
      <c r="L17" s="65">
        <f t="shared" si="0"/>
        <v>-2.238156254710414E-2</v>
      </c>
    </row>
    <row r="18" spans="9:12" x14ac:dyDescent="0.25">
      <c r="I18" s="48">
        <v>42307</v>
      </c>
      <c r="J18" s="39">
        <v>6.8517531235686546E-2</v>
      </c>
      <c r="K18" s="12">
        <v>7.9128733653246602E-2</v>
      </c>
      <c r="L18" s="65">
        <f t="shared" si="0"/>
        <v>-1.0611202417560056E-2</v>
      </c>
    </row>
    <row r="19" spans="9:12" x14ac:dyDescent="0.25">
      <c r="I19" s="48">
        <v>42338</v>
      </c>
      <c r="J19" s="39">
        <v>-0.14262174776503372</v>
      </c>
      <c r="K19" s="12">
        <v>-8.2835376811674799E-2</v>
      </c>
      <c r="L19" s="65">
        <f t="shared" si="0"/>
        <v>-5.9786370953358925E-2</v>
      </c>
    </row>
    <row r="20" spans="9:12" x14ac:dyDescent="0.25">
      <c r="I20" s="48">
        <v>42369</v>
      </c>
      <c r="J20" s="39">
        <v>-0.14748812139872089</v>
      </c>
      <c r="K20" s="12">
        <v>-8.0314637726188895E-2</v>
      </c>
      <c r="L20" s="65">
        <f t="shared" si="0"/>
        <v>-6.7173483672531994E-2</v>
      </c>
    </row>
    <row r="21" spans="9:12" x14ac:dyDescent="0.25">
      <c r="I21" s="48">
        <v>42398</v>
      </c>
      <c r="J21" s="39">
        <v>-1.3476481447434501E-2</v>
      </c>
      <c r="K21" s="12">
        <v>-5.55655150008963E-2</v>
      </c>
      <c r="L21" s="65">
        <f t="shared" si="0"/>
        <v>4.2089033553461802E-2</v>
      </c>
    </row>
    <row r="22" spans="9:12" x14ac:dyDescent="0.25">
      <c r="I22" s="48">
        <v>42429</v>
      </c>
      <c r="J22" s="39">
        <v>4.3122187289323752E-2</v>
      </c>
      <c r="K22" s="12">
        <v>1.1797097818545901E-2</v>
      </c>
      <c r="L22" s="65">
        <f t="shared" si="0"/>
        <v>3.1325089470777848E-2</v>
      </c>
    </row>
    <row r="23" spans="9:12" x14ac:dyDescent="0.25">
      <c r="I23" s="48">
        <v>42460</v>
      </c>
      <c r="J23" s="39">
        <v>0.24974596798717957</v>
      </c>
      <c r="K23" s="12">
        <v>0.14584530658752301</v>
      </c>
      <c r="L23" s="65">
        <f t="shared" si="0"/>
        <v>0.10390066139965656</v>
      </c>
    </row>
    <row r="24" spans="9:12" x14ac:dyDescent="0.25">
      <c r="I24" s="48">
        <v>42489</v>
      </c>
      <c r="J24" s="39">
        <v>4.577456791553404E-2</v>
      </c>
      <c r="K24" s="12">
        <v>4.8430136052174298E-2</v>
      </c>
      <c r="L24" s="65">
        <f t="shared" si="0"/>
        <v>-2.6555681366402586E-3</v>
      </c>
    </row>
    <row r="25" spans="9:12" x14ac:dyDescent="0.25">
      <c r="I25" s="48">
        <v>42521</v>
      </c>
      <c r="J25" s="39">
        <v>-0.12983452167291182</v>
      </c>
      <c r="K25" s="12">
        <v>-7.4522634058022605E-2</v>
      </c>
      <c r="L25" s="65">
        <f t="shared" si="0"/>
        <v>-5.5311887614889213E-2</v>
      </c>
    </row>
    <row r="26" spans="9:12" x14ac:dyDescent="0.25">
      <c r="I26" s="48">
        <v>42551</v>
      </c>
      <c r="J26" s="39">
        <v>0.14596021522499136</v>
      </c>
      <c r="K26" s="12">
        <v>3.5244254741079097E-2</v>
      </c>
      <c r="L26" s="65">
        <f t="shared" si="0"/>
        <v>0.11071596048391227</v>
      </c>
    </row>
    <row r="27" spans="9:12" x14ac:dyDescent="0.25">
      <c r="I27" s="48">
        <v>42580</v>
      </c>
      <c r="J27" s="39">
        <v>0.15538835038845294</v>
      </c>
      <c r="K27" s="12">
        <v>6.9198694155075902E-2</v>
      </c>
      <c r="L27" s="65">
        <f t="shared" si="0"/>
        <v>8.6189656233377043E-2</v>
      </c>
    </row>
    <row r="28" spans="9:12" x14ac:dyDescent="0.25">
      <c r="I28" s="48">
        <v>42613</v>
      </c>
      <c r="J28" s="39">
        <v>-0.13285662523873676</v>
      </c>
      <c r="K28" s="12">
        <v>-5.2779420547068301E-2</v>
      </c>
      <c r="L28" s="65">
        <f t="shared" si="0"/>
        <v>-8.0077204691668458E-2</v>
      </c>
    </row>
    <row r="29" spans="9:12" x14ac:dyDescent="0.25">
      <c r="I29" s="48">
        <v>42643</v>
      </c>
      <c r="J29" s="39">
        <v>0.1187032879312096</v>
      </c>
      <c r="K29" s="12">
        <v>6.1259801801117397E-2</v>
      </c>
      <c r="L29" s="65">
        <f t="shared" si="0"/>
        <v>5.7443486130092203E-2</v>
      </c>
    </row>
    <row r="30" spans="9:12" x14ac:dyDescent="0.25">
      <c r="I30" s="48">
        <v>42674</v>
      </c>
      <c r="J30" s="39">
        <v>-1.6662634227243255E-3</v>
      </c>
      <c r="K30" s="12">
        <v>-8.3069681154065399E-3</v>
      </c>
      <c r="L30" s="65">
        <f t="shared" si="0"/>
        <v>6.6407046926822144E-3</v>
      </c>
    </row>
    <row r="31" spans="9:12" x14ac:dyDescent="0.25">
      <c r="I31" s="48">
        <v>42704</v>
      </c>
      <c r="J31" s="39">
        <v>-3.0036612809396804E-2</v>
      </c>
      <c r="K31" s="12">
        <v>-4.5829140852791703E-2</v>
      </c>
      <c r="L31" s="65">
        <f t="shared" si="0"/>
        <v>1.5792528043394899E-2</v>
      </c>
    </row>
    <row r="32" spans="9:12" x14ac:dyDescent="0.25">
      <c r="I32" s="48">
        <v>42734</v>
      </c>
      <c r="J32" s="39">
        <v>3.2399953536738559E-2</v>
      </c>
      <c r="K32" s="12">
        <v>3.4538737102174297E-2</v>
      </c>
      <c r="L32" s="65">
        <f t="shared" si="0"/>
        <v>-2.1387835654357382E-3</v>
      </c>
    </row>
    <row r="33" spans="9:12" x14ac:dyDescent="0.25">
      <c r="I33" s="48">
        <v>42766</v>
      </c>
      <c r="J33" s="39">
        <v>7.0253109108142878E-2</v>
      </c>
      <c r="K33" s="12">
        <v>6.04890599830381E-2</v>
      </c>
      <c r="L33" s="65">
        <f t="shared" si="0"/>
        <v>9.7640491251047776E-3</v>
      </c>
    </row>
    <row r="34" spans="9:12" x14ac:dyDescent="0.25">
      <c r="I34" s="48">
        <v>42794</v>
      </c>
      <c r="J34" s="39">
        <v>-5.5825754731524291E-2</v>
      </c>
      <c r="K34" s="12">
        <v>-1.78628696637073E-3</v>
      </c>
      <c r="L34" s="65">
        <f t="shared" si="0"/>
        <v>-5.4039467765153559E-2</v>
      </c>
    </row>
    <row r="35" spans="9:12" x14ac:dyDescent="0.25">
      <c r="I35" s="48">
        <v>42825</v>
      </c>
      <c r="J35" s="39">
        <v>-1.1086874514486684E-2</v>
      </c>
      <c r="K35" s="12">
        <v>4.4904224748427701E-3</v>
      </c>
      <c r="L35" s="65">
        <f t="shared" si="0"/>
        <v>-1.5577296989329454E-2</v>
      </c>
    </row>
    <row r="36" spans="9:12" x14ac:dyDescent="0.25">
      <c r="I36" s="48">
        <v>42853</v>
      </c>
      <c r="J36" s="39">
        <v>4.5355512706247367E-2</v>
      </c>
      <c r="K36" s="12">
        <v>3.8594750131910299E-2</v>
      </c>
      <c r="L36" s="65">
        <f t="shared" si="0"/>
        <v>6.7607625743370675E-3</v>
      </c>
    </row>
    <row r="37" spans="9:12" x14ac:dyDescent="0.25">
      <c r="I37" s="48">
        <v>42886</v>
      </c>
      <c r="J37" s="39">
        <v>-2.1969909173747623E-2</v>
      </c>
      <c r="K37" s="12">
        <v>1.2557024792211499E-2</v>
      </c>
      <c r="L37" s="65">
        <f t="shared" si="0"/>
        <v>-3.4526933965959121E-2</v>
      </c>
    </row>
    <row r="38" spans="9:12" x14ac:dyDescent="0.25">
      <c r="I38" s="48">
        <v>42916</v>
      </c>
      <c r="J38" s="39">
        <v>-8.5789839315512026E-2</v>
      </c>
      <c r="K38" s="12">
        <v>-2.75946622824427E-2</v>
      </c>
      <c r="L38" s="65">
        <f t="shared" si="0"/>
        <v>-5.8195177033069326E-2</v>
      </c>
    </row>
    <row r="39" spans="9:12" x14ac:dyDescent="0.25">
      <c r="I39" s="48">
        <v>42947</v>
      </c>
      <c r="J39" s="12">
        <v>3.9764455009424181E-2</v>
      </c>
      <c r="K39" s="12">
        <v>5.5873402819007698E-2</v>
      </c>
      <c r="L39" s="65">
        <f t="shared" si="0"/>
        <v>-1.6108947809583517E-2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5440C-F263-4823-8A88-E5750EC43F5B}">
  <dimension ref="I7:Y42"/>
  <sheetViews>
    <sheetView zoomScaleNormal="100" workbookViewId="0">
      <selection activeCell="J7" sqref="J7"/>
    </sheetView>
  </sheetViews>
  <sheetFormatPr defaultColWidth="8.7109375" defaultRowHeight="15" x14ac:dyDescent="0.25"/>
  <cols>
    <col min="1" max="8" width="8.7109375" style="3"/>
    <col min="9" max="9" width="14.5703125" style="3" customWidth="1"/>
    <col min="10" max="18" width="8.7109375" style="3"/>
    <col min="19" max="19" width="20.85546875" style="3" customWidth="1"/>
    <col min="20" max="20" width="16.28515625" style="3" customWidth="1"/>
    <col min="21" max="22" width="8.7109375" style="3"/>
    <col min="23" max="23" width="28.5703125" style="3" customWidth="1"/>
    <col min="24" max="25" width="13.5703125" style="3" customWidth="1"/>
    <col min="26" max="16384" width="8.7109375" style="3"/>
  </cols>
  <sheetData>
    <row r="7" spans="9:25" x14ac:dyDescent="0.25">
      <c r="I7" s="6" t="s">
        <v>41</v>
      </c>
    </row>
    <row r="8" spans="9:25" x14ac:dyDescent="0.25">
      <c r="W8" s="6"/>
    </row>
    <row r="9" spans="9:25" x14ac:dyDescent="0.25">
      <c r="W9" s="6" t="s">
        <v>46</v>
      </c>
    </row>
    <row r="10" spans="9:25" x14ac:dyDescent="0.25">
      <c r="I10" s="6" t="s">
        <v>42</v>
      </c>
      <c r="N10" s="6" t="s">
        <v>43</v>
      </c>
      <c r="S10" s="6" t="s">
        <v>13</v>
      </c>
      <c r="T10" s="6" t="s">
        <v>45</v>
      </c>
      <c r="W10" s="6" t="s">
        <v>44</v>
      </c>
    </row>
    <row r="11" spans="9:25" x14ac:dyDescent="0.25">
      <c r="I11" s="17" t="s">
        <v>6</v>
      </c>
      <c r="J11" s="17" t="s">
        <v>21</v>
      </c>
      <c r="K11" s="17" t="s">
        <v>5</v>
      </c>
      <c r="L11" s="17" t="s">
        <v>20</v>
      </c>
      <c r="N11" s="11" t="s">
        <v>21</v>
      </c>
      <c r="O11" s="11" t="s">
        <v>5</v>
      </c>
      <c r="P11" s="11" t="s">
        <v>20</v>
      </c>
      <c r="T11" s="63" t="s">
        <v>2</v>
      </c>
      <c r="W11" s="6"/>
    </row>
    <row r="12" spans="9:25" x14ac:dyDescent="0.25">
      <c r="I12" s="48">
        <v>42034</v>
      </c>
      <c r="J12" s="39">
        <v>6.7915415219340594E-2</v>
      </c>
      <c r="K12" s="39">
        <v>0.11693543306042101</v>
      </c>
      <c r="L12" s="39">
        <v>0.33289524730650299</v>
      </c>
      <c r="N12" s="11">
        <v>0.3</v>
      </c>
      <c r="O12" s="11">
        <v>0.4</v>
      </c>
      <c r="P12" s="11">
        <v>0.3</v>
      </c>
      <c r="S12" s="11">
        <f t="shared" ref="S12:S42" si="0">SUMPRODUCT(N12:P12,J12:L12)</f>
        <v>0.16701737198192149</v>
      </c>
      <c r="T12" s="39">
        <v>2.1506187704863199E-2</v>
      </c>
      <c r="W12" s="6" t="s">
        <v>49</v>
      </c>
      <c r="X12" s="52">
        <v>12</v>
      </c>
      <c r="Y12" s="9">
        <v>52</v>
      </c>
    </row>
    <row r="13" spans="9:25" x14ac:dyDescent="0.25">
      <c r="I13" s="48">
        <v>42062</v>
      </c>
      <c r="J13" s="39">
        <v>-1.62037052133461E-2</v>
      </c>
      <c r="K13" s="39">
        <v>3.1954739889747501E-2</v>
      </c>
      <c r="L13" s="39">
        <v>-4.39356449966554E-2</v>
      </c>
      <c r="N13" s="11">
        <v>0.2745242978017684</v>
      </c>
      <c r="O13" s="11">
        <v>0.3828342096274206</v>
      </c>
      <c r="P13" s="11">
        <v>0.34264149257081089</v>
      </c>
      <c r="S13" s="11">
        <f t="shared" si="0"/>
        <v>-7.2691181846546837E-3</v>
      </c>
      <c r="T13" s="39">
        <v>3.7984009600386698E-2</v>
      </c>
      <c r="X13" s="52"/>
      <c r="Y13" s="9"/>
    </row>
    <row r="14" spans="9:25" x14ac:dyDescent="0.25">
      <c r="I14" s="48">
        <v>42094</v>
      </c>
      <c r="J14" s="39">
        <v>6.0225109992860501E-2</v>
      </c>
      <c r="K14" s="39">
        <v>-6.7752890190040202E-2</v>
      </c>
      <c r="L14" s="39">
        <v>-0.143451661869127</v>
      </c>
      <c r="N14" s="11">
        <v>0.27205357660720347</v>
      </c>
      <c r="O14" s="11">
        <v>0.3979603983856394</v>
      </c>
      <c r="P14" s="11">
        <v>0.32998602500715707</v>
      </c>
      <c r="S14" s="11">
        <f t="shared" si="0"/>
        <v>-5.7915554277550935E-2</v>
      </c>
      <c r="T14" s="39">
        <v>-5.0352888290259502E-2</v>
      </c>
      <c r="X14" s="53" t="s">
        <v>47</v>
      </c>
      <c r="Y14" s="58" t="s">
        <v>48</v>
      </c>
    </row>
    <row r="15" spans="9:25" ht="14.45" customHeight="1" x14ac:dyDescent="0.25">
      <c r="I15" s="48">
        <v>42124</v>
      </c>
      <c r="J15" s="39">
        <v>8.0019657900018498E-2</v>
      </c>
      <c r="K15" s="39">
        <v>5.8967520616320199E-2</v>
      </c>
      <c r="L15" s="39">
        <v>0.17761408120292199</v>
      </c>
      <c r="N15" s="11">
        <v>0.30617004079833965</v>
      </c>
      <c r="O15" s="11">
        <v>0.39380485783238739</v>
      </c>
      <c r="P15" s="11">
        <v>0.30002510136927291</v>
      </c>
      <c r="S15" s="11">
        <f t="shared" si="0"/>
        <v>0.10101000071447314</v>
      </c>
      <c r="T15" s="39">
        <v>6.6984442270509204E-2</v>
      </c>
      <c r="X15" s="52"/>
      <c r="Y15" s="9"/>
    </row>
    <row r="16" spans="9:25" x14ac:dyDescent="0.25">
      <c r="I16" s="48">
        <v>42153</v>
      </c>
      <c r="J16" s="39">
        <v>-0.112454315515733</v>
      </c>
      <c r="K16" s="39">
        <v>4.4555222948052503E-2</v>
      </c>
      <c r="L16" s="39">
        <v>-0.14478306811001901</v>
      </c>
      <c r="N16" s="11">
        <v>0.30033302377605803</v>
      </c>
      <c r="O16" s="11">
        <v>0.37876727153686779</v>
      </c>
      <c r="P16" s="11">
        <v>0.32089970468707429</v>
      </c>
      <c r="S16" s="11">
        <f t="shared" si="0"/>
        <v>-6.3358528186949939E-2</v>
      </c>
      <c r="T16" s="39">
        <v>-5.8579972829723402E-2</v>
      </c>
      <c r="W16" s="49" t="s">
        <v>50</v>
      </c>
      <c r="X16" s="54">
        <f>COUNT(S12:S42)</f>
        <v>31</v>
      </c>
      <c r="Y16" s="59">
        <f>COUNT(T12:T42)</f>
        <v>31</v>
      </c>
    </row>
    <row r="17" spans="9:25" x14ac:dyDescent="0.25">
      <c r="I17" s="48">
        <v>42185</v>
      </c>
      <c r="J17" s="39">
        <v>1.34431072399183E-2</v>
      </c>
      <c r="K17" s="39">
        <v>3.39005937458325E-2</v>
      </c>
      <c r="L17" s="39">
        <v>-6.7676753502796005E-2</v>
      </c>
      <c r="N17" s="11">
        <v>0.28459051534903118</v>
      </c>
      <c r="O17" s="11">
        <v>0.42240637818414606</v>
      </c>
      <c r="P17" s="11">
        <v>0.29300310646682265</v>
      </c>
      <c r="S17" s="11">
        <f t="shared" si="0"/>
        <v>-1.6838911721387927E-3</v>
      </c>
      <c r="T17" s="39">
        <v>-7.2219395426234003E-3</v>
      </c>
      <c r="W17" s="50" t="s">
        <v>51</v>
      </c>
      <c r="X17" s="55">
        <f t="array" ref="X17">PRODUCT((1+S12:S42))-1</f>
        <v>7.5506650432402234E-2</v>
      </c>
      <c r="Y17" s="60">
        <f t="array" ref="Y17">PRODUCT((1+S12:S42))-1</f>
        <v>7.5506650432402234E-2</v>
      </c>
    </row>
    <row r="18" spans="9:25" x14ac:dyDescent="0.25">
      <c r="I18" s="48">
        <v>42216</v>
      </c>
      <c r="J18" s="39">
        <v>-8.8319173585634306E-2</v>
      </c>
      <c r="K18" s="39">
        <v>-3.4178172274610397E-2</v>
      </c>
      <c r="L18" s="39">
        <v>-0.33396120349389802</v>
      </c>
      <c r="N18" s="11">
        <v>0.28890277700213213</v>
      </c>
      <c r="O18" s="11">
        <v>0.43746284502949923</v>
      </c>
      <c r="P18" s="11">
        <v>0.27363437796836865</v>
      </c>
      <c r="S18" s="11">
        <f t="shared" si="0"/>
        <v>-0.13185060117620309</v>
      </c>
      <c r="T18" s="39">
        <v>-3.6072678667265302E-2</v>
      </c>
      <c r="W18" s="50" t="s">
        <v>56</v>
      </c>
      <c r="X18" s="55">
        <f t="array" ref="X18">PRODUCT((1+T12:T42))-1</f>
        <v>4.1828617298815818E-2</v>
      </c>
      <c r="Y18" s="60">
        <f t="array" ref="Y18">PRODUCT((1+T12:T42))-1</f>
        <v>4.1828617298815818E-2</v>
      </c>
    </row>
    <row r="19" spans="9:25" x14ac:dyDescent="0.25">
      <c r="I19" s="48">
        <v>42247</v>
      </c>
      <c r="J19" s="39">
        <v>-8.31678701794627E-2</v>
      </c>
      <c r="K19" s="39">
        <v>-4.2688702044638899E-2</v>
      </c>
      <c r="L19" s="39">
        <v>0.33975931384900099</v>
      </c>
      <c r="N19" s="11">
        <v>0.30338916648166347</v>
      </c>
      <c r="O19" s="11">
        <v>0.48668024780155883</v>
      </c>
      <c r="P19" s="11">
        <v>0.20993058571677767</v>
      </c>
      <c r="S19" s="11">
        <f t="shared" si="0"/>
        <v>2.5317892857837115E-2</v>
      </c>
      <c r="T19" s="39">
        <v>-7.8475376819222495E-2</v>
      </c>
      <c r="W19" s="50" t="s">
        <v>52</v>
      </c>
      <c r="X19" s="55">
        <f>(1+X17)^(X12/X16) -1</f>
        <v>2.8578232208473553E-2</v>
      </c>
      <c r="Y19" s="60">
        <f>(1+Y17)^(Y12/Y16) -1</f>
        <v>0.12986986634399944</v>
      </c>
    </row>
    <row r="20" spans="9:25" x14ac:dyDescent="0.25">
      <c r="I20" s="48">
        <v>42277</v>
      </c>
      <c r="J20" s="39">
        <v>-9.6839620135322602E-2</v>
      </c>
      <c r="K20" s="39">
        <v>-5.5191100220579999E-2</v>
      </c>
      <c r="L20" s="39">
        <v>-1.9157366005542398E-2</v>
      </c>
      <c r="N20" s="11">
        <v>0.27128848292558599</v>
      </c>
      <c r="O20" s="11">
        <v>0.45440004798272443</v>
      </c>
      <c r="P20" s="11">
        <v>0.27431146909168969</v>
      </c>
      <c r="S20" s="11">
        <f t="shared" si="0"/>
        <v>-5.6605397434960139E-2</v>
      </c>
      <c r="T20" s="39">
        <v>-3.4223834887855999E-2</v>
      </c>
      <c r="W20" s="50" t="s">
        <v>53</v>
      </c>
      <c r="X20" s="55">
        <f>(1+X18)^(X12/X16)-1</f>
        <v>1.5988713832096213E-2</v>
      </c>
      <c r="Y20" s="60">
        <f>(1+Y18)^(Y12/Y16)-1</f>
        <v>7.1153790291589303E-2</v>
      </c>
    </row>
    <row r="21" spans="9:25" x14ac:dyDescent="0.25">
      <c r="I21" s="48">
        <v>42307</v>
      </c>
      <c r="J21" s="39">
        <v>6.9132755283866504E-2</v>
      </c>
      <c r="K21" s="39">
        <v>6.20557659837754E-2</v>
      </c>
      <c r="L21" s="39">
        <v>7.8268024714498605E-2</v>
      </c>
      <c r="N21" s="11">
        <v>0.25971847689799799</v>
      </c>
      <c r="O21" s="11">
        <v>0.45508126528069154</v>
      </c>
      <c r="P21" s="11">
        <v>0.28520025782131053</v>
      </c>
      <c r="S21" s="11">
        <f t="shared" si="0"/>
        <v>6.8517531235686546E-2</v>
      </c>
      <c r="T21" s="39">
        <v>7.9128733653246602E-2</v>
      </c>
      <c r="W21" s="50" t="s">
        <v>54</v>
      </c>
      <c r="X21" s="56">
        <f t="array" ref="X21">_xlfn.STDEV.S((T12:T42)-(S12:S42))</f>
        <v>5.9739840493601801E-2</v>
      </c>
      <c r="Y21" s="61">
        <f t="array" ref="Y21">_xlfn.STDEV.S((T12:T42)-(S12:S42))</f>
        <v>5.9739840493601801E-2</v>
      </c>
    </row>
    <row r="22" spans="9:25" x14ac:dyDescent="0.25">
      <c r="I22" s="48">
        <v>42338</v>
      </c>
      <c r="J22" s="39">
        <v>-0.139415460888447</v>
      </c>
      <c r="K22" s="39">
        <v>-5.0865450839507102E-2</v>
      </c>
      <c r="L22" s="39">
        <v>-0.26002833970325401</v>
      </c>
      <c r="N22" s="11">
        <v>0.8</v>
      </c>
      <c r="O22" s="11">
        <v>0.1</v>
      </c>
      <c r="P22" s="11">
        <v>0.1</v>
      </c>
      <c r="S22" s="11">
        <f t="shared" si="0"/>
        <v>-0.14262174776503372</v>
      </c>
      <c r="T22" s="39">
        <v>-8.2835376811674799E-2</v>
      </c>
      <c r="W22" s="51" t="s">
        <v>55</v>
      </c>
      <c r="X22" s="57">
        <f>X21*SQRT(X12)</f>
        <v>0.20694487794195782</v>
      </c>
      <c r="Y22" s="62">
        <f>Y21*SQRT(Y12)</f>
        <v>0.43079011617544249</v>
      </c>
    </row>
    <row r="23" spans="9:25" x14ac:dyDescent="0.25">
      <c r="I23" s="48">
        <v>42369</v>
      </c>
      <c r="J23" s="39">
        <v>-0.182021368273766</v>
      </c>
      <c r="K23" s="39">
        <v>-8.1233172822050601E-2</v>
      </c>
      <c r="L23" s="39">
        <v>8.8825477355581203E-2</v>
      </c>
      <c r="N23" s="11">
        <v>0.80299171281121606</v>
      </c>
      <c r="O23" s="11">
        <v>0.11070196225368927</v>
      </c>
      <c r="P23" s="11">
        <v>8.6306324935094728E-2</v>
      </c>
      <c r="S23" s="11">
        <f t="shared" si="0"/>
        <v>-0.14748812139872089</v>
      </c>
      <c r="T23" s="39">
        <v>-8.0314637726188895E-2</v>
      </c>
      <c r="X23" s="52"/>
      <c r="Y23" s="9"/>
    </row>
    <row r="24" spans="9:25" x14ac:dyDescent="0.25">
      <c r="I24" s="48">
        <v>42398</v>
      </c>
      <c r="J24" s="39">
        <v>-3.7560408637670503E-2</v>
      </c>
      <c r="K24" s="39">
        <v>-9.11363763711414E-2</v>
      </c>
      <c r="L24" s="39">
        <v>0.23891409880196501</v>
      </c>
      <c r="N24" s="11">
        <v>0.77046441113581676</v>
      </c>
      <c r="O24" s="11">
        <v>0.11930542339078042</v>
      </c>
      <c r="P24" s="11">
        <v>0.11023016547340272</v>
      </c>
      <c r="S24" s="11">
        <f t="shared" si="0"/>
        <v>-1.3476481447434501E-2</v>
      </c>
      <c r="T24" s="39">
        <v>-5.55655150008963E-2</v>
      </c>
      <c r="W24" s="6" t="s">
        <v>57</v>
      </c>
      <c r="X24" s="52">
        <f>(X19-X20)/X22</f>
        <v>6.0835129149262361E-2</v>
      </c>
      <c r="Y24" s="9">
        <f>(Y19-Y20)/Y22</f>
        <v>0.13629856825335698</v>
      </c>
    </row>
    <row r="25" spans="9:25" x14ac:dyDescent="0.25">
      <c r="I25" s="48">
        <v>42429</v>
      </c>
      <c r="J25" s="39">
        <v>-2.1222201035332702E-2</v>
      </c>
      <c r="K25" s="39">
        <v>-0.116574629429016</v>
      </c>
      <c r="L25" s="39">
        <v>0.51929813349523202</v>
      </c>
      <c r="N25" s="11">
        <v>0.75165511928265527</v>
      </c>
      <c r="O25" s="11">
        <v>0.1099136081221993</v>
      </c>
      <c r="P25" s="11">
        <v>0.13843127259514548</v>
      </c>
      <c r="S25" s="11">
        <f t="shared" si="0"/>
        <v>4.3122187289323752E-2</v>
      </c>
      <c r="T25" s="39">
        <v>1.1797097818545901E-2</v>
      </c>
    </row>
    <row r="26" spans="9:25" x14ac:dyDescent="0.25">
      <c r="I26" s="48">
        <v>42460</v>
      </c>
      <c r="J26" s="39">
        <v>0.30614802201185198</v>
      </c>
      <c r="K26" s="39">
        <v>0.19485319774687199</v>
      </c>
      <c r="L26" s="39">
        <v>7.7792062002297602E-2</v>
      </c>
      <c r="N26" s="11">
        <v>0.70528970833590809</v>
      </c>
      <c r="O26" s="11">
        <v>9.3086381604512575E-2</v>
      </c>
      <c r="P26" s="11">
        <v>0.20162391005957922</v>
      </c>
      <c r="S26" s="11">
        <f t="shared" si="0"/>
        <v>0.24974596798717957</v>
      </c>
      <c r="T26" s="39">
        <v>0.14584530658752301</v>
      </c>
    </row>
    <row r="27" spans="9:25" x14ac:dyDescent="0.25">
      <c r="I27" s="48">
        <v>42489</v>
      </c>
      <c r="J27" s="39">
        <v>2.2804360435675301E-2</v>
      </c>
      <c r="K27" s="39">
        <v>5.3243748943990303E-2</v>
      </c>
      <c r="L27" s="39">
        <v>0.13932671972836499</v>
      </c>
      <c r="N27" s="11">
        <v>0.73712000765399754</v>
      </c>
      <c r="O27" s="11">
        <v>8.8997735200517514E-2</v>
      </c>
      <c r="P27" s="11">
        <v>0.17388225714548486</v>
      </c>
      <c r="S27" s="11">
        <f t="shared" si="0"/>
        <v>4.577456791553404E-2</v>
      </c>
      <c r="T27" s="39">
        <v>4.8430136052174298E-2</v>
      </c>
    </row>
    <row r="28" spans="9:25" x14ac:dyDescent="0.25">
      <c r="I28" s="48">
        <v>42521</v>
      </c>
      <c r="J28" s="39">
        <v>-0.117611554971043</v>
      </c>
      <c r="K28" s="39">
        <v>-0.17464212435930901</v>
      </c>
      <c r="L28" s="39">
        <v>-0.155149697547624</v>
      </c>
      <c r="N28" s="11">
        <v>0.72092932944012955</v>
      </c>
      <c r="O28" s="11">
        <v>8.9633379072274949E-2</v>
      </c>
      <c r="P28" s="11">
        <v>0.18943729148759555</v>
      </c>
      <c r="S28" s="11">
        <f t="shared" si="0"/>
        <v>-0.12983452167291182</v>
      </c>
      <c r="T28" s="39">
        <v>-7.4522634058022605E-2</v>
      </c>
    </row>
    <row r="29" spans="9:25" x14ac:dyDescent="0.25">
      <c r="I29" s="48">
        <v>42551</v>
      </c>
      <c r="J29" s="39">
        <v>0.10011537943614</v>
      </c>
      <c r="K29" s="39">
        <v>7.8012108181781004E-2</v>
      </c>
      <c r="L29" s="39">
        <v>0.35958918863031197</v>
      </c>
      <c r="N29" s="11">
        <v>0.73105601845230261</v>
      </c>
      <c r="O29" s="11">
        <v>8.5017869796233492E-2</v>
      </c>
      <c r="P29" s="11">
        <v>0.18392611175146387</v>
      </c>
      <c r="S29" s="11">
        <f t="shared" si="0"/>
        <v>0.14596021522499136</v>
      </c>
      <c r="T29" s="39">
        <v>3.5244254741079097E-2</v>
      </c>
    </row>
    <row r="30" spans="9:25" x14ac:dyDescent="0.25">
      <c r="I30" s="48">
        <v>42580</v>
      </c>
      <c r="J30" s="39">
        <v>0.145824089155832</v>
      </c>
      <c r="K30" s="39">
        <v>0.124974587501354</v>
      </c>
      <c r="L30" s="39">
        <v>0.197295425350205</v>
      </c>
      <c r="N30" s="11">
        <v>0.70180967754698842</v>
      </c>
      <c r="O30" s="11">
        <v>7.9976854200097799E-2</v>
      </c>
      <c r="P30" s="11">
        <v>0.21821346825291371</v>
      </c>
      <c r="S30" s="11">
        <f t="shared" si="0"/>
        <v>0.15538835038845294</v>
      </c>
      <c r="T30" s="39">
        <v>6.9198694155075902E-2</v>
      </c>
    </row>
    <row r="31" spans="9:25" x14ac:dyDescent="0.25">
      <c r="I31" s="48">
        <v>42613</v>
      </c>
      <c r="J31" s="39">
        <v>-9.2195878153387395E-2</v>
      </c>
      <c r="K31" s="39">
        <v>-0.14816138789260999</v>
      </c>
      <c r="L31" s="39">
        <v>-0.25273582861327298</v>
      </c>
      <c r="N31" s="11">
        <v>0.69600012347853679</v>
      </c>
      <c r="O31" s="11">
        <v>7.7871590563607027E-2</v>
      </c>
      <c r="P31" s="11">
        <v>0.22612828595785614</v>
      </c>
      <c r="S31" s="11">
        <f t="shared" si="0"/>
        <v>-0.13285662523873676</v>
      </c>
      <c r="T31" s="39">
        <v>-5.2779420547068301E-2</v>
      </c>
    </row>
    <row r="32" spans="9:25" x14ac:dyDescent="0.25">
      <c r="I32" s="48">
        <v>42643</v>
      </c>
      <c r="J32" s="39">
        <v>0.16014540235264699</v>
      </c>
      <c r="K32" s="39">
        <v>4.9939762580949003E-2</v>
      </c>
      <c r="L32" s="39">
        <v>-9.2609374433613098E-3</v>
      </c>
      <c r="N32" s="11">
        <v>0.72863588570173787</v>
      </c>
      <c r="O32" s="11">
        <v>7.6497185539312479E-2</v>
      </c>
      <c r="P32" s="11">
        <v>0.19486692875894959</v>
      </c>
      <c r="S32" s="11">
        <f t="shared" si="0"/>
        <v>0.1187032879312096</v>
      </c>
      <c r="T32" s="39">
        <v>6.1259801801117397E-2</v>
      </c>
    </row>
    <row r="33" spans="9:20" x14ac:dyDescent="0.25">
      <c r="I33" s="48">
        <v>42674</v>
      </c>
      <c r="J33" s="39">
        <v>3.4305847185908497E-2</v>
      </c>
      <c r="K33" s="39">
        <v>2.7816697835487601E-2</v>
      </c>
      <c r="L33" s="39">
        <v>-0.171435672669558</v>
      </c>
      <c r="N33" s="11">
        <v>0.75562803998659567</v>
      </c>
      <c r="O33" s="11">
        <v>7.1795120019523331E-2</v>
      </c>
      <c r="P33" s="11">
        <v>0.17257683999388107</v>
      </c>
      <c r="S33" s="11">
        <f t="shared" si="0"/>
        <v>-1.6662634227243255E-3</v>
      </c>
      <c r="T33" s="39">
        <v>-8.3069681154065399E-3</v>
      </c>
    </row>
    <row r="34" spans="9:20" x14ac:dyDescent="0.25">
      <c r="I34" s="48">
        <v>42704</v>
      </c>
      <c r="J34" s="39">
        <v>1.27485472659103E-2</v>
      </c>
      <c r="K34" s="39">
        <v>-0.20240684126657199</v>
      </c>
      <c r="L34" s="39">
        <v>-0.174935095586499</v>
      </c>
      <c r="N34" s="11">
        <v>0.78285494261193656</v>
      </c>
      <c r="O34" s="11">
        <v>7.391538568270864E-2</v>
      </c>
      <c r="P34" s="11">
        <v>0.14322967170535481</v>
      </c>
      <c r="S34" s="11">
        <f t="shared" si="0"/>
        <v>-3.0036612809396804E-2</v>
      </c>
      <c r="T34" s="39">
        <v>-4.5829140852791703E-2</v>
      </c>
    </row>
    <row r="35" spans="9:20" x14ac:dyDescent="0.25">
      <c r="I35" s="48">
        <v>42734</v>
      </c>
      <c r="J35" s="39">
        <v>2.9706064456305799E-2</v>
      </c>
      <c r="K35" s="39">
        <v>0.120719603982127</v>
      </c>
      <c r="L35" s="39">
        <v>6.41261064736986E-3</v>
      </c>
      <c r="N35" s="11">
        <v>0.81738673471638967</v>
      </c>
      <c r="O35" s="11">
        <v>6.0780032240625503E-2</v>
      </c>
      <c r="P35" s="11">
        <v>0.12183323304298484</v>
      </c>
      <c r="S35" s="11">
        <f t="shared" si="0"/>
        <v>3.2399953536738559E-2</v>
      </c>
      <c r="T35" s="39">
        <v>3.4538737102174297E-2</v>
      </c>
    </row>
    <row r="36" spans="9:20" x14ac:dyDescent="0.25">
      <c r="I36" s="48">
        <v>42766</v>
      </c>
      <c r="J36" s="39">
        <v>-3.5773875253802601E-2</v>
      </c>
      <c r="K36" s="39">
        <v>6.1492920191320501E-2</v>
      </c>
      <c r="L36" s="39">
        <v>0.13202679020593799</v>
      </c>
      <c r="N36" s="11">
        <v>0.2</v>
      </c>
      <c r="O36" s="11">
        <v>0.4</v>
      </c>
      <c r="P36" s="11">
        <v>0.4</v>
      </c>
      <c r="S36" s="11">
        <f t="shared" si="0"/>
        <v>7.0253109108142878E-2</v>
      </c>
      <c r="T36" s="39">
        <v>6.04890599830381E-2</v>
      </c>
    </row>
    <row r="37" spans="9:20" x14ac:dyDescent="0.25">
      <c r="I37" s="48">
        <v>42794</v>
      </c>
      <c r="J37" s="39">
        <v>2.5179247485658598E-2</v>
      </c>
      <c r="K37" s="39">
        <v>-2.7400057014137901E-2</v>
      </c>
      <c r="L37" s="39">
        <v>-0.116979118913282</v>
      </c>
      <c r="N37" s="11">
        <v>0.18018655896261784</v>
      </c>
      <c r="O37" s="11">
        <v>0.3967259375030931</v>
      </c>
      <c r="P37" s="11">
        <v>0.42308750353428892</v>
      </c>
      <c r="S37" s="11">
        <f t="shared" si="0"/>
        <v>-5.5825754731524291E-2</v>
      </c>
      <c r="T37" s="39">
        <v>-1.78628696637073E-3</v>
      </c>
    </row>
    <row r="38" spans="9:20" x14ac:dyDescent="0.25">
      <c r="I38" s="48">
        <v>42825</v>
      </c>
      <c r="J38" s="39">
        <v>1.05750246213642E-2</v>
      </c>
      <c r="K38" s="39">
        <v>-4.35920739704709E-3</v>
      </c>
      <c r="L38" s="39">
        <v>-2.87460206613743E-2</v>
      </c>
      <c r="N38" s="11">
        <v>0.19564558327027951</v>
      </c>
      <c r="O38" s="11">
        <v>0.40866993156205306</v>
      </c>
      <c r="P38" s="11">
        <v>0.39568448516766741</v>
      </c>
      <c r="S38" s="11">
        <f t="shared" si="0"/>
        <v>-1.1086874514486684E-2</v>
      </c>
      <c r="T38" s="39">
        <v>4.4904224748427701E-3</v>
      </c>
    </row>
    <row r="39" spans="9:20" x14ac:dyDescent="0.25">
      <c r="I39" s="48">
        <v>42853</v>
      </c>
      <c r="J39" s="39">
        <v>3.4206552262090399E-2</v>
      </c>
      <c r="K39" s="39">
        <v>3.9195368551251102E-2</v>
      </c>
      <c r="L39" s="39">
        <v>5.7613329362663501E-2</v>
      </c>
      <c r="N39" s="11">
        <v>0.19993115172109246</v>
      </c>
      <c r="O39" s="11">
        <v>0.41145015076392333</v>
      </c>
      <c r="P39" s="11">
        <v>0.38861869751498429</v>
      </c>
      <c r="S39" s="11">
        <f t="shared" si="0"/>
        <v>4.5355512706247367E-2</v>
      </c>
      <c r="T39" s="39">
        <v>3.8594750131910299E-2</v>
      </c>
    </row>
    <row r="40" spans="9:20" x14ac:dyDescent="0.25">
      <c r="I40" s="48">
        <v>42886</v>
      </c>
      <c r="J40" s="39">
        <v>4.3947132420303304E-3</v>
      </c>
      <c r="K40" s="39">
        <v>-5.4662087071912203E-2</v>
      </c>
      <c r="L40" s="39">
        <v>-1.22334463017192E-3</v>
      </c>
      <c r="N40" s="11">
        <v>0.19779883934028084</v>
      </c>
      <c r="O40" s="11">
        <v>0.40902552850815205</v>
      </c>
      <c r="P40" s="11">
        <v>0.39317563215156709</v>
      </c>
      <c r="S40" s="11">
        <f t="shared" si="0"/>
        <v>-2.1969909173747623E-2</v>
      </c>
      <c r="T40" s="39">
        <v>1.2557024792211499E-2</v>
      </c>
    </row>
    <row r="41" spans="9:20" x14ac:dyDescent="0.25">
      <c r="I41" s="48">
        <v>42916</v>
      </c>
      <c r="J41" s="39">
        <v>-9.65929512342578E-3</v>
      </c>
      <c r="K41" s="39">
        <v>-7.8424748725245005E-2</v>
      </c>
      <c r="L41" s="39">
        <v>-0.13155708245369099</v>
      </c>
      <c r="N41" s="11">
        <v>0.20313087540174807</v>
      </c>
      <c r="O41" s="11">
        <v>0.39535321364963633</v>
      </c>
      <c r="P41" s="11">
        <v>0.40151591094861566</v>
      </c>
      <c r="S41" s="11">
        <f t="shared" si="0"/>
        <v>-8.5789839315512026E-2</v>
      </c>
      <c r="T41" s="39">
        <v>-2.75946622824427E-2</v>
      </c>
    </row>
    <row r="42" spans="9:20" x14ac:dyDescent="0.25">
      <c r="I42" s="48">
        <v>42947</v>
      </c>
      <c r="J42" s="39">
        <v>0.121341351604954</v>
      </c>
      <c r="K42" s="39">
        <v>8.0919770229941294E-3</v>
      </c>
      <c r="L42" s="39">
        <v>2.57953774903159E-2</v>
      </c>
      <c r="N42" s="11">
        <v>0.22004653085122519</v>
      </c>
      <c r="O42" s="11">
        <v>0.39853827148305904</v>
      </c>
      <c r="P42" s="11">
        <v>0.38141519766571574</v>
      </c>
      <c r="S42" s="11">
        <f t="shared" si="0"/>
        <v>3.9764455009424181E-2</v>
      </c>
      <c r="T42" s="39">
        <v>5.5873402819007698E-2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B68FC-439F-4689-812C-DDA90DF230D6}">
  <dimension ref="I7:M189"/>
  <sheetViews>
    <sheetView topLeftCell="A4" workbookViewId="0"/>
  </sheetViews>
  <sheetFormatPr defaultColWidth="8.7109375" defaultRowHeight="15" x14ac:dyDescent="0.25"/>
  <cols>
    <col min="1" max="8" width="8.7109375" style="3"/>
    <col min="9" max="9" width="12.140625" style="3" customWidth="1"/>
    <col min="10" max="11" width="8.7109375" style="3"/>
    <col min="12" max="12" width="24" style="3" customWidth="1"/>
    <col min="13" max="16384" width="8.7109375" style="3"/>
  </cols>
  <sheetData>
    <row r="7" spans="9:12" x14ac:dyDescent="0.25">
      <c r="L7" s="67" t="s">
        <v>59</v>
      </c>
    </row>
    <row r="8" spans="9:12" x14ac:dyDescent="0.25">
      <c r="I8" s="17" t="s">
        <v>6</v>
      </c>
      <c r="J8" s="17" t="s">
        <v>21</v>
      </c>
      <c r="L8" s="68">
        <v>0.05</v>
      </c>
    </row>
    <row r="9" spans="9:12" x14ac:dyDescent="0.25">
      <c r="I9" s="48">
        <v>37468</v>
      </c>
      <c r="J9" s="39">
        <v>-0.100712247296098</v>
      </c>
    </row>
    <row r="10" spans="9:12" x14ac:dyDescent="0.25">
      <c r="I10" s="48">
        <v>37498</v>
      </c>
      <c r="J10" s="39">
        <v>-2.1995018586964E-2</v>
      </c>
      <c r="L10" s="67" t="s">
        <v>60</v>
      </c>
    </row>
    <row r="11" spans="9:12" x14ac:dyDescent="0.25">
      <c r="I11" s="48">
        <v>37529</v>
      </c>
      <c r="J11" s="39">
        <v>1.42469174851258E-2</v>
      </c>
      <c r="L11" s="11">
        <f>_xlfn.PERCENTILE.INC(J9:J189,L8)</f>
        <v>-0.139415460888447</v>
      </c>
    </row>
    <row r="12" spans="9:12" x14ac:dyDescent="0.25">
      <c r="I12" s="48">
        <v>37560</v>
      </c>
      <c r="J12" s="39">
        <v>8.4041497858704003E-2</v>
      </c>
      <c r="L12" s="3" t="s">
        <v>68</v>
      </c>
    </row>
    <row r="13" spans="9:12" x14ac:dyDescent="0.25">
      <c r="I13" s="48">
        <v>37589</v>
      </c>
      <c r="J13" s="39">
        <v>0.17500595190857801</v>
      </c>
    </row>
    <row r="14" spans="9:12" x14ac:dyDescent="0.25">
      <c r="I14" s="48">
        <v>37621</v>
      </c>
      <c r="J14" s="39">
        <v>1.4261291684255E-2</v>
      </c>
    </row>
    <row r="15" spans="9:12" x14ac:dyDescent="0.25">
      <c r="I15" s="48">
        <v>37652</v>
      </c>
      <c r="J15" s="39">
        <v>1.2797649394349301E-3</v>
      </c>
    </row>
    <row r="16" spans="9:12" x14ac:dyDescent="0.25">
      <c r="I16" s="48">
        <v>37680</v>
      </c>
      <c r="J16" s="39">
        <v>1.0358042446360001E-2</v>
      </c>
      <c r="L16" s="6" t="s">
        <v>61</v>
      </c>
    </row>
    <row r="17" spans="9:13" x14ac:dyDescent="0.25">
      <c r="I17" s="48">
        <v>37711</v>
      </c>
      <c r="J17" s="39">
        <v>-3.2925645266128602E-2</v>
      </c>
      <c r="L17" s="69"/>
      <c r="M17" s="4" t="s">
        <v>63</v>
      </c>
    </row>
    <row r="18" spans="9:13" x14ac:dyDescent="0.25">
      <c r="I18" s="48">
        <v>37741</v>
      </c>
      <c r="J18" s="39">
        <v>0.197422519243899</v>
      </c>
      <c r="L18" s="70" t="s">
        <v>66</v>
      </c>
      <c r="M18" s="71">
        <f>_xlfn.PERCENTILE.EXC(J9:J189,L8)</f>
        <v>-0.1402438924508283</v>
      </c>
    </row>
    <row r="19" spans="9:13" x14ac:dyDescent="0.25">
      <c r="I19" s="48">
        <v>37771</v>
      </c>
      <c r="J19" s="39">
        <v>-1.9610385688682E-3</v>
      </c>
      <c r="L19" s="70" t="s">
        <v>64</v>
      </c>
      <c r="M19" s="72">
        <f>COUNTIF(J9:J189,"&lt;="&amp;M18)</f>
        <v>9</v>
      </c>
    </row>
    <row r="20" spans="9:13" x14ac:dyDescent="0.25">
      <c r="I20" s="48">
        <v>37802</v>
      </c>
      <c r="J20" s="39">
        <v>0.10012405159264801</v>
      </c>
      <c r="L20" s="70" t="s">
        <v>62</v>
      </c>
      <c r="M20" s="73">
        <f>SUMIF(J9:J189,"&lt;="&amp;M18)</f>
        <v>-1.665257951852805</v>
      </c>
    </row>
    <row r="21" spans="9:13" x14ac:dyDescent="0.25">
      <c r="I21" s="48">
        <v>37833</v>
      </c>
      <c r="J21" s="39">
        <v>5.14027234238068E-2</v>
      </c>
      <c r="L21" s="74" t="s">
        <v>65</v>
      </c>
      <c r="M21" s="7">
        <f>M20/M19</f>
        <v>-0.18502866131697834</v>
      </c>
    </row>
    <row r="22" spans="9:13" x14ac:dyDescent="0.25">
      <c r="I22" s="48">
        <v>37862</v>
      </c>
      <c r="J22" s="39">
        <v>-2.7803081127325699E-2</v>
      </c>
      <c r="L22" s="3" t="s">
        <v>67</v>
      </c>
    </row>
    <row r="23" spans="9:13" x14ac:dyDescent="0.25">
      <c r="I23" s="48">
        <v>37894</v>
      </c>
      <c r="J23" s="39">
        <v>4.2431187215406799E-2</v>
      </c>
    </row>
    <row r="24" spans="9:13" x14ac:dyDescent="0.25">
      <c r="I24" s="48">
        <v>37925</v>
      </c>
      <c r="J24" s="39">
        <v>5.0922214529509603E-2</v>
      </c>
    </row>
    <row r="25" spans="9:13" x14ac:dyDescent="0.25">
      <c r="I25" s="48">
        <v>37953</v>
      </c>
      <c r="J25" s="39">
        <v>0.19202335838976201</v>
      </c>
    </row>
    <row r="26" spans="9:13" x14ac:dyDescent="0.25">
      <c r="I26" s="48">
        <v>37986</v>
      </c>
      <c r="J26" s="39">
        <v>1.3539227521076599E-2</v>
      </c>
    </row>
    <row r="27" spans="9:13" x14ac:dyDescent="0.25">
      <c r="I27" s="48">
        <v>38016</v>
      </c>
      <c r="J27" s="39">
        <v>-1.9650704629568801E-2</v>
      </c>
    </row>
    <row r="28" spans="9:13" x14ac:dyDescent="0.25">
      <c r="I28" s="48">
        <v>38044</v>
      </c>
      <c r="J28" s="39">
        <v>6.1269397503360599E-2</v>
      </c>
    </row>
    <row r="29" spans="9:13" x14ac:dyDescent="0.25">
      <c r="I29" s="48">
        <v>38077</v>
      </c>
      <c r="J29" s="39">
        <v>9.3023175626284205E-2</v>
      </c>
    </row>
    <row r="30" spans="9:13" x14ac:dyDescent="0.25">
      <c r="I30" s="48">
        <v>38107</v>
      </c>
      <c r="J30" s="39">
        <v>-0.11258934138952401</v>
      </c>
    </row>
    <row r="31" spans="9:13" x14ac:dyDescent="0.25">
      <c r="I31" s="48">
        <v>38138</v>
      </c>
      <c r="J31" s="39">
        <v>0.119053318102749</v>
      </c>
    </row>
    <row r="32" spans="9:13" x14ac:dyDescent="0.25">
      <c r="I32" s="48">
        <v>38168</v>
      </c>
      <c r="J32" s="39">
        <v>7.1055615970994898E-2</v>
      </c>
    </row>
    <row r="33" spans="9:10" x14ac:dyDescent="0.25">
      <c r="I33" s="48">
        <v>38198</v>
      </c>
      <c r="J33" s="39">
        <v>-1.15749917695757E-2</v>
      </c>
    </row>
    <row r="34" spans="9:10" x14ac:dyDescent="0.25">
      <c r="I34" s="48">
        <v>38230</v>
      </c>
      <c r="J34" s="39">
        <v>-2.1842739874552701E-2</v>
      </c>
    </row>
    <row r="35" spans="9:10" x14ac:dyDescent="0.25">
      <c r="I35" s="48">
        <v>38260</v>
      </c>
      <c r="J35" s="39">
        <v>0.193464867656156</v>
      </c>
    </row>
    <row r="36" spans="9:10" x14ac:dyDescent="0.25">
      <c r="I36" s="48">
        <v>38289</v>
      </c>
      <c r="J36" s="39">
        <v>0.115262654190617</v>
      </c>
    </row>
    <row r="37" spans="9:10" x14ac:dyDescent="0.25">
      <c r="I37" s="48">
        <v>38321</v>
      </c>
      <c r="J37" s="39">
        <v>0.214235394350799</v>
      </c>
    </row>
    <row r="38" spans="9:10" x14ac:dyDescent="0.25">
      <c r="I38" s="48">
        <v>38352</v>
      </c>
      <c r="J38" s="39">
        <v>8.9403904374151605E-2</v>
      </c>
    </row>
    <row r="39" spans="9:10" x14ac:dyDescent="0.25">
      <c r="I39" s="48">
        <v>38383</v>
      </c>
      <c r="J39" s="39">
        <v>-6.3425136234994905E-2</v>
      </c>
    </row>
    <row r="40" spans="9:10" x14ac:dyDescent="0.25">
      <c r="I40" s="48">
        <v>38411</v>
      </c>
      <c r="J40" s="39">
        <v>1.7292217138059299E-2</v>
      </c>
    </row>
    <row r="41" spans="9:10" x14ac:dyDescent="0.25">
      <c r="I41" s="48">
        <v>38442</v>
      </c>
      <c r="J41" s="39">
        <v>-8.9831327768834096E-2</v>
      </c>
    </row>
    <row r="42" spans="9:10" x14ac:dyDescent="0.25">
      <c r="I42" s="48">
        <v>38471</v>
      </c>
      <c r="J42" s="39">
        <v>2.0778904181699202E-2</v>
      </c>
    </row>
    <row r="43" spans="9:10" x14ac:dyDescent="0.25">
      <c r="I43" s="48">
        <v>38503</v>
      </c>
      <c r="J43" s="39">
        <v>-8.4370233076910495E-2</v>
      </c>
    </row>
    <row r="44" spans="9:10" x14ac:dyDescent="0.25">
      <c r="I44" s="48">
        <v>38533</v>
      </c>
      <c r="J44" s="39">
        <v>5.7822554063543502E-2</v>
      </c>
    </row>
    <row r="45" spans="9:10" x14ac:dyDescent="0.25">
      <c r="I45" s="48">
        <v>38562</v>
      </c>
      <c r="J45" s="39">
        <v>0.109787736168575</v>
      </c>
    </row>
    <row r="46" spans="9:10" x14ac:dyDescent="0.25">
      <c r="I46" s="48">
        <v>38595</v>
      </c>
      <c r="J46" s="39">
        <v>1.3816924679846E-2</v>
      </c>
    </row>
    <row r="47" spans="9:10" x14ac:dyDescent="0.25">
      <c r="I47" s="48">
        <v>38625</v>
      </c>
      <c r="J47" s="39">
        <v>2.8935153131565999E-2</v>
      </c>
    </row>
    <row r="48" spans="9:10" x14ac:dyDescent="0.25">
      <c r="I48" s="48">
        <v>38656</v>
      </c>
      <c r="J48" s="39">
        <v>-6.3819043434046097E-2</v>
      </c>
    </row>
    <row r="49" spans="9:10" x14ac:dyDescent="0.25">
      <c r="I49" s="48">
        <v>38686</v>
      </c>
      <c r="J49" s="39">
        <v>2.6329062657619098E-2</v>
      </c>
    </row>
    <row r="50" spans="9:10" x14ac:dyDescent="0.25">
      <c r="I50" s="48">
        <v>38716</v>
      </c>
      <c r="J50" s="39">
        <v>0.129818580640603</v>
      </c>
    </row>
    <row r="51" spans="9:10" x14ac:dyDescent="0.25">
      <c r="I51" s="48">
        <v>38748</v>
      </c>
      <c r="J51" s="39">
        <v>0.12901427976217</v>
      </c>
    </row>
    <row r="52" spans="9:10" x14ac:dyDescent="0.25">
      <c r="I52" s="48">
        <v>38776</v>
      </c>
      <c r="J52" s="39">
        <v>-5.0792952109693201E-2</v>
      </c>
    </row>
    <row r="53" spans="9:10" x14ac:dyDescent="0.25">
      <c r="I53" s="48">
        <v>38807</v>
      </c>
      <c r="J53" s="39">
        <v>7.5515227476652805E-2</v>
      </c>
    </row>
    <row r="54" spans="9:10" x14ac:dyDescent="0.25">
      <c r="I54" s="48">
        <v>38835</v>
      </c>
      <c r="J54" s="39">
        <v>5.1430257609576403E-2</v>
      </c>
    </row>
    <row r="55" spans="9:10" x14ac:dyDescent="0.25">
      <c r="I55" s="48">
        <v>38868</v>
      </c>
      <c r="J55" s="39">
        <v>-0.183719843139627</v>
      </c>
    </row>
    <row r="56" spans="9:10" x14ac:dyDescent="0.25">
      <c r="I56" s="48">
        <v>38898</v>
      </c>
      <c r="J56" s="39">
        <v>-7.5942394127605395E-2</v>
      </c>
    </row>
    <row r="57" spans="9:10" x14ac:dyDescent="0.25">
      <c r="I57" s="48">
        <v>38929</v>
      </c>
      <c r="J57" s="39">
        <v>2.6525394446206899E-2</v>
      </c>
    </row>
    <row r="58" spans="9:10" x14ac:dyDescent="0.25">
      <c r="I58" s="48">
        <v>38960</v>
      </c>
      <c r="J58" s="39">
        <v>-2.1485926588841402E-2</v>
      </c>
    </row>
    <row r="59" spans="9:10" x14ac:dyDescent="0.25">
      <c r="I59" s="48">
        <v>38989</v>
      </c>
      <c r="J59" s="39">
        <v>-5.3061869020406202E-2</v>
      </c>
    </row>
    <row r="60" spans="9:10" x14ac:dyDescent="0.25">
      <c r="I60" s="48">
        <v>39021</v>
      </c>
      <c r="J60" s="39">
        <v>0.16809072655260501</v>
      </c>
    </row>
    <row r="61" spans="9:10" x14ac:dyDescent="0.25">
      <c r="I61" s="48">
        <v>39051</v>
      </c>
      <c r="J61" s="39">
        <v>5.0800314181694603E-2</v>
      </c>
    </row>
    <row r="62" spans="9:10" x14ac:dyDescent="0.25">
      <c r="I62" s="48">
        <v>39080</v>
      </c>
      <c r="J62" s="39">
        <v>9.8974182075484501E-2</v>
      </c>
    </row>
    <row r="63" spans="9:10" x14ac:dyDescent="0.25">
      <c r="I63" s="48">
        <v>39113</v>
      </c>
      <c r="J63" s="39">
        <v>1.3169432357758601E-2</v>
      </c>
    </row>
    <row r="64" spans="9:10" x14ac:dyDescent="0.25">
      <c r="I64" s="48">
        <v>39141</v>
      </c>
      <c r="J64" s="39">
        <v>1.15118179954312E-2</v>
      </c>
    </row>
    <row r="65" spans="9:10" x14ac:dyDescent="0.25">
      <c r="I65" s="48">
        <v>39171</v>
      </c>
      <c r="J65" s="39">
        <v>5.6017018963821601E-2</v>
      </c>
    </row>
    <row r="66" spans="9:10" x14ac:dyDescent="0.25">
      <c r="I66" s="48">
        <v>39202</v>
      </c>
      <c r="J66" s="39">
        <v>9.6618964711877295E-2</v>
      </c>
    </row>
    <row r="67" spans="9:10" x14ac:dyDescent="0.25">
      <c r="I67" s="48">
        <v>39233</v>
      </c>
      <c r="J67" s="39">
        <v>-6.46085776641208E-2</v>
      </c>
    </row>
    <row r="68" spans="9:10" x14ac:dyDescent="0.25">
      <c r="I68" s="48">
        <v>39262</v>
      </c>
      <c r="J68" s="39">
        <v>-5.7247511054276203E-2</v>
      </c>
    </row>
    <row r="69" spans="9:10" x14ac:dyDescent="0.25">
      <c r="I69" s="48">
        <v>39294</v>
      </c>
      <c r="J69" s="39">
        <v>3.5839449873643799E-2</v>
      </c>
    </row>
    <row r="70" spans="9:10" x14ac:dyDescent="0.25">
      <c r="I70" s="48">
        <v>39325</v>
      </c>
      <c r="J70" s="39">
        <v>1.16740259916434E-2</v>
      </c>
    </row>
    <row r="71" spans="9:10" x14ac:dyDescent="0.25">
      <c r="I71" s="48">
        <v>39353</v>
      </c>
      <c r="J71" s="39">
        <v>8.8151857361353694E-3</v>
      </c>
    </row>
    <row r="72" spans="9:10" x14ac:dyDescent="0.25">
      <c r="I72" s="48">
        <v>39386</v>
      </c>
      <c r="J72" s="39">
        <v>0.24114065828808101</v>
      </c>
    </row>
    <row r="73" spans="9:10" x14ac:dyDescent="0.25">
      <c r="I73" s="48">
        <v>39416</v>
      </c>
      <c r="J73" s="39">
        <v>-0.14033594040220401</v>
      </c>
    </row>
    <row r="74" spans="9:10" x14ac:dyDescent="0.25">
      <c r="I74" s="48">
        <v>39447</v>
      </c>
      <c r="J74" s="39">
        <v>-5.47058397587575E-2</v>
      </c>
    </row>
    <row r="75" spans="9:10" x14ac:dyDescent="0.25">
      <c r="I75" s="48">
        <v>39478</v>
      </c>
      <c r="J75" s="39">
        <v>-0.178415182735704</v>
      </c>
    </row>
    <row r="76" spans="9:10" x14ac:dyDescent="0.25">
      <c r="I76" s="48">
        <v>39507</v>
      </c>
      <c r="J76" s="39">
        <v>0.109151334240622</v>
      </c>
    </row>
    <row r="77" spans="9:10" x14ac:dyDescent="0.25">
      <c r="I77" s="48">
        <v>39538</v>
      </c>
      <c r="J77" s="39">
        <v>-0.14567224670957299</v>
      </c>
    </row>
    <row r="78" spans="9:10" x14ac:dyDescent="0.25">
      <c r="I78" s="48">
        <v>39568</v>
      </c>
      <c r="J78" s="39">
        <v>0.120577535592106</v>
      </c>
    </row>
    <row r="79" spans="9:10" x14ac:dyDescent="0.25">
      <c r="I79" s="48">
        <v>39598</v>
      </c>
      <c r="J79" s="39">
        <v>-8.0846371217864796E-2</v>
      </c>
    </row>
    <row r="80" spans="9:10" x14ac:dyDescent="0.25">
      <c r="I80" s="48">
        <v>39629</v>
      </c>
      <c r="J80" s="39">
        <v>-0.107708252869973</v>
      </c>
    </row>
    <row r="81" spans="9:10" x14ac:dyDescent="0.25">
      <c r="I81" s="48">
        <v>39660</v>
      </c>
      <c r="J81" s="39">
        <v>0.26848484639178699</v>
      </c>
    </row>
    <row r="82" spans="9:10" x14ac:dyDescent="0.25">
      <c r="I82" s="48">
        <v>39689</v>
      </c>
      <c r="J82" s="39">
        <v>-5.5786571509470903E-2</v>
      </c>
    </row>
    <row r="83" spans="9:10" x14ac:dyDescent="0.25">
      <c r="I83" s="48">
        <v>39721</v>
      </c>
      <c r="J83" s="39">
        <v>-1.8461686330105299E-2</v>
      </c>
    </row>
    <row r="84" spans="9:10" x14ac:dyDescent="0.25">
      <c r="I84" s="48">
        <v>39752</v>
      </c>
      <c r="J84" s="39">
        <v>-0.29680126750729702</v>
      </c>
    </row>
    <row r="85" spans="9:10" x14ac:dyDescent="0.25">
      <c r="I85" s="48">
        <v>39780</v>
      </c>
      <c r="J85" s="39">
        <v>8.7569112897105394E-2</v>
      </c>
    </row>
    <row r="86" spans="9:10" x14ac:dyDescent="0.25">
      <c r="I86" s="48">
        <v>39813</v>
      </c>
      <c r="J86" s="39">
        <v>2.7150966673004699E-2</v>
      </c>
    </row>
    <row r="87" spans="9:10" x14ac:dyDescent="0.25">
      <c r="I87" s="48">
        <v>39843</v>
      </c>
      <c r="J87" s="39">
        <v>-0.211853900825034</v>
      </c>
    </row>
    <row r="88" spans="9:10" x14ac:dyDescent="0.25">
      <c r="I88" s="48">
        <v>39871</v>
      </c>
      <c r="J88" s="39">
        <v>-7.2984503940245804E-2</v>
      </c>
    </row>
    <row r="89" spans="9:10" x14ac:dyDescent="0.25">
      <c r="I89" s="48">
        <v>39903</v>
      </c>
      <c r="J89" s="39">
        <v>0.32920471752436598</v>
      </c>
    </row>
    <row r="90" spans="9:10" x14ac:dyDescent="0.25">
      <c r="I90" s="48">
        <v>39933</v>
      </c>
      <c r="J90" s="39">
        <v>0.16448017395244399</v>
      </c>
    </row>
    <row r="91" spans="9:10" x14ac:dyDescent="0.25">
      <c r="I91" s="48">
        <v>39962</v>
      </c>
      <c r="J91" s="39">
        <v>6.2257772232044699E-2</v>
      </c>
    </row>
    <row r="92" spans="9:10" x14ac:dyDescent="0.25">
      <c r="I92" s="48">
        <v>39994</v>
      </c>
      <c r="J92" s="39">
        <v>0.108399066291924</v>
      </c>
    </row>
    <row r="93" spans="9:10" x14ac:dyDescent="0.25">
      <c r="I93" s="48">
        <v>40025</v>
      </c>
      <c r="J93" s="39">
        <v>4.76488722994119E-2</v>
      </c>
    </row>
    <row r="94" spans="9:10" x14ac:dyDescent="0.25">
      <c r="I94" s="48">
        <v>40056</v>
      </c>
      <c r="J94" s="39">
        <v>7.6109229046605206E-2</v>
      </c>
    </row>
    <row r="95" spans="9:10" x14ac:dyDescent="0.25">
      <c r="I95" s="48">
        <v>40086</v>
      </c>
      <c r="J95" s="39">
        <v>1.6795208486874099E-2</v>
      </c>
    </row>
    <row r="96" spans="9:10" x14ac:dyDescent="0.25">
      <c r="I96" s="48">
        <v>40116</v>
      </c>
      <c r="J96" s="39">
        <v>-3.3554591394007398E-2</v>
      </c>
    </row>
    <row r="97" spans="9:10" x14ac:dyDescent="0.25">
      <c r="I97" s="48">
        <v>40147</v>
      </c>
      <c r="J97" s="39">
        <v>3.2412164765851501E-2</v>
      </c>
    </row>
    <row r="98" spans="9:10" x14ac:dyDescent="0.25">
      <c r="I98" s="48">
        <v>40178</v>
      </c>
      <c r="J98" s="39">
        <v>7.0705578342433906E-2</v>
      </c>
    </row>
    <row r="99" spans="9:10" x14ac:dyDescent="0.25">
      <c r="I99" s="48">
        <v>40207</v>
      </c>
      <c r="J99" s="39">
        <v>4.08947865530504E-2</v>
      </c>
    </row>
    <row r="100" spans="9:10" x14ac:dyDescent="0.25">
      <c r="I100" s="48">
        <v>40235</v>
      </c>
      <c r="J100" s="39">
        <v>-2.62066382316163E-2</v>
      </c>
    </row>
    <row r="101" spans="9:10" x14ac:dyDescent="0.25">
      <c r="I101" s="48">
        <v>40268</v>
      </c>
      <c r="J101" s="39">
        <v>0.12602873519873201</v>
      </c>
    </row>
    <row r="102" spans="9:10" x14ac:dyDescent="0.25">
      <c r="I102" s="48">
        <v>40298</v>
      </c>
      <c r="J102" s="39">
        <v>5.5398470798588796E-3</v>
      </c>
    </row>
    <row r="103" spans="9:10" x14ac:dyDescent="0.25">
      <c r="I103" s="48">
        <v>40329</v>
      </c>
      <c r="J103" s="39">
        <v>-0.11193803923005299</v>
      </c>
    </row>
    <row r="104" spans="9:10" x14ac:dyDescent="0.25">
      <c r="I104" s="48">
        <v>40359</v>
      </c>
      <c r="J104" s="39">
        <v>-2.9625201485422799E-2</v>
      </c>
    </row>
    <row r="105" spans="9:10" x14ac:dyDescent="0.25">
      <c r="I105" s="48">
        <v>40389</v>
      </c>
      <c r="J105" s="39">
        <v>0.16249847340163201</v>
      </c>
    </row>
    <row r="106" spans="9:10" x14ac:dyDescent="0.25">
      <c r="I106" s="48">
        <v>40421</v>
      </c>
      <c r="J106" s="39">
        <v>-8.9595795617487206E-2</v>
      </c>
    </row>
    <row r="107" spans="9:10" x14ac:dyDescent="0.25">
      <c r="I107" s="48">
        <v>40451</v>
      </c>
      <c r="J107" s="39">
        <v>0.13800657534126501</v>
      </c>
    </row>
    <row r="108" spans="9:10" x14ac:dyDescent="0.25">
      <c r="I108" s="48">
        <v>40480</v>
      </c>
      <c r="J108" s="39">
        <v>-6.8515485513096705E-2</v>
      </c>
    </row>
    <row r="109" spans="9:10" x14ac:dyDescent="0.25">
      <c r="I109" s="48">
        <v>40512</v>
      </c>
      <c r="J109" s="39">
        <v>-2.8464094336015201E-2</v>
      </c>
    </row>
    <row r="110" spans="9:10" x14ac:dyDescent="0.25">
      <c r="I110" s="48">
        <v>40543</v>
      </c>
      <c r="J110" s="39">
        <v>0.13490088784829601</v>
      </c>
    </row>
    <row r="111" spans="9:10" x14ac:dyDescent="0.25">
      <c r="I111" s="48">
        <v>40574</v>
      </c>
      <c r="J111" s="39">
        <v>-0.10232906907535499</v>
      </c>
    </row>
    <row r="112" spans="9:10" x14ac:dyDescent="0.25">
      <c r="I112" s="48">
        <v>40602</v>
      </c>
      <c r="J112" s="39">
        <v>-2.1119223477498499E-2</v>
      </c>
    </row>
    <row r="113" spans="9:10" x14ac:dyDescent="0.25">
      <c r="I113" s="48">
        <v>40633</v>
      </c>
      <c r="J113" s="39">
        <v>7.0796202157629107E-2</v>
      </c>
    </row>
    <row r="114" spans="9:10" x14ac:dyDescent="0.25">
      <c r="I114" s="48">
        <v>40662</v>
      </c>
      <c r="J114" s="39">
        <v>4.3364394867890101E-2</v>
      </c>
    </row>
    <row r="115" spans="9:10" x14ac:dyDescent="0.25">
      <c r="I115" s="48">
        <v>40694</v>
      </c>
      <c r="J115" s="39">
        <v>-3.9693610379922202E-2</v>
      </c>
    </row>
    <row r="116" spans="9:10" x14ac:dyDescent="0.25">
      <c r="I116" s="48">
        <v>40724</v>
      </c>
      <c r="J116" s="39">
        <v>-1.6661253653783601E-2</v>
      </c>
    </row>
    <row r="117" spans="9:10" x14ac:dyDescent="0.25">
      <c r="I117" s="48">
        <v>40753</v>
      </c>
      <c r="J117" s="39">
        <v>-1.72822638319786E-2</v>
      </c>
    </row>
    <row r="118" spans="9:10" x14ac:dyDescent="0.25">
      <c r="I118" s="48">
        <v>40786</v>
      </c>
      <c r="J118" s="39">
        <v>-1.5879668036985199E-2</v>
      </c>
    </row>
    <row r="119" spans="9:10" x14ac:dyDescent="0.25">
      <c r="I119" s="48">
        <v>40816</v>
      </c>
      <c r="J119" s="39">
        <v>-0.181068622271536</v>
      </c>
    </row>
    <row r="120" spans="9:10" x14ac:dyDescent="0.25">
      <c r="I120" s="48">
        <v>40847</v>
      </c>
      <c r="J120" s="39">
        <v>7.5449706720409099E-2</v>
      </c>
    </row>
    <row r="121" spans="9:10" x14ac:dyDescent="0.25">
      <c r="I121" s="48">
        <v>40877</v>
      </c>
      <c r="J121" s="39">
        <v>-2.3173521266531098E-2</v>
      </c>
    </row>
    <row r="122" spans="9:10" x14ac:dyDescent="0.25">
      <c r="I122" s="48">
        <v>40907</v>
      </c>
      <c r="J122" s="39">
        <v>8.5781469306906999E-3</v>
      </c>
    </row>
    <row r="123" spans="9:10" x14ac:dyDescent="0.25">
      <c r="I123" s="48">
        <v>40939</v>
      </c>
      <c r="J123" s="39">
        <v>0.121711704764704</v>
      </c>
    </row>
    <row r="124" spans="9:10" x14ac:dyDescent="0.25">
      <c r="I124" s="48">
        <v>40968</v>
      </c>
      <c r="J124" s="39">
        <v>8.1410599078175896E-2</v>
      </c>
    </row>
    <row r="125" spans="9:10" x14ac:dyDescent="0.25">
      <c r="I125" s="48">
        <v>40998</v>
      </c>
      <c r="J125" s="39">
        <v>6.9797332464549503E-3</v>
      </c>
    </row>
    <row r="126" spans="9:10" x14ac:dyDescent="0.25">
      <c r="I126" s="48">
        <v>41029</v>
      </c>
      <c r="J126" s="39">
        <v>1.1847516124991299E-2</v>
      </c>
    </row>
    <row r="127" spans="9:10" x14ac:dyDescent="0.25">
      <c r="I127" s="48">
        <v>41060</v>
      </c>
      <c r="J127" s="39">
        <v>-9.0328293413660096E-2</v>
      </c>
    </row>
    <row r="128" spans="9:10" x14ac:dyDescent="0.25">
      <c r="I128" s="48">
        <v>41089</v>
      </c>
      <c r="J128" s="39">
        <v>7.0124463689487104E-3</v>
      </c>
    </row>
    <row r="129" spans="9:10" x14ac:dyDescent="0.25">
      <c r="I129" s="48">
        <v>41121</v>
      </c>
      <c r="J129" s="39">
        <v>2.2091233954883299E-2</v>
      </c>
    </row>
    <row r="130" spans="9:10" x14ac:dyDescent="0.25">
      <c r="I130" s="48">
        <v>41152</v>
      </c>
      <c r="J130" s="39">
        <v>-4.1756684953176602E-2</v>
      </c>
    </row>
    <row r="131" spans="9:10" x14ac:dyDescent="0.25">
      <c r="I131" s="48">
        <v>41180</v>
      </c>
      <c r="J131" s="39">
        <v>-1.71239636615583E-2</v>
      </c>
    </row>
    <row r="132" spans="9:10" x14ac:dyDescent="0.25">
      <c r="I132" s="48">
        <v>41213</v>
      </c>
      <c r="J132" s="39">
        <v>-2.8974895744396201E-2</v>
      </c>
    </row>
    <row r="133" spans="9:10" x14ac:dyDescent="0.25">
      <c r="I133" s="48">
        <v>41243</v>
      </c>
      <c r="J133" s="39">
        <v>-4.4070657560987402E-2</v>
      </c>
    </row>
    <row r="134" spans="9:10" x14ac:dyDescent="0.25">
      <c r="I134" s="48">
        <v>41274</v>
      </c>
      <c r="J134" s="39">
        <v>0.18563834855101199</v>
      </c>
    </row>
    <row r="135" spans="9:10" x14ac:dyDescent="0.25">
      <c r="I135" s="48">
        <v>41305</v>
      </c>
      <c r="J135" s="39">
        <v>-6.9006366052896506E-2</v>
      </c>
    </row>
    <row r="136" spans="9:10" x14ac:dyDescent="0.25">
      <c r="I136" s="48">
        <v>41333</v>
      </c>
      <c r="J136" s="39">
        <v>-9.2917637555758308E-3</v>
      </c>
    </row>
    <row r="137" spans="9:10" x14ac:dyDescent="0.25">
      <c r="I137" s="48">
        <v>41362</v>
      </c>
      <c r="J137" s="39">
        <v>-7.7500525467284398E-3</v>
      </c>
    </row>
    <row r="138" spans="9:10" x14ac:dyDescent="0.25">
      <c r="I138" s="48">
        <v>41394</v>
      </c>
      <c r="J138" s="39">
        <v>-7.6210733965965602E-3</v>
      </c>
    </row>
    <row r="139" spans="9:10" x14ac:dyDescent="0.25">
      <c r="I139" s="48">
        <v>41425</v>
      </c>
      <c r="J139" s="39">
        <v>-0.110038632101399</v>
      </c>
    </row>
    <row r="140" spans="9:10" x14ac:dyDescent="0.25">
      <c r="I140" s="48">
        <v>41453</v>
      </c>
      <c r="J140" s="39">
        <v>1.2094712990310799E-2</v>
      </c>
    </row>
    <row r="141" spans="9:10" x14ac:dyDescent="0.25">
      <c r="I141" s="48">
        <v>41486</v>
      </c>
      <c r="J141" s="39">
        <v>-6.71079682731079E-3</v>
      </c>
    </row>
    <row r="142" spans="9:10" x14ac:dyDescent="0.25">
      <c r="I142" s="48">
        <v>41516</v>
      </c>
      <c r="J142" s="39">
        <v>7.3058239325285402E-4</v>
      </c>
    </row>
    <row r="143" spans="9:10" x14ac:dyDescent="0.25">
      <c r="I143" s="48">
        <v>41547</v>
      </c>
      <c r="J143" s="39">
        <v>9.1687652659717206E-2</v>
      </c>
    </row>
    <row r="144" spans="9:10" x14ac:dyDescent="0.25">
      <c r="I144" s="48">
        <v>41578</v>
      </c>
      <c r="J144" s="39">
        <v>6.5268170772046802E-2</v>
      </c>
    </row>
    <row r="145" spans="9:10" x14ac:dyDescent="0.25">
      <c r="I145" s="48">
        <v>41607</v>
      </c>
      <c r="J145" s="39">
        <v>-6.8526913194357206E-2</v>
      </c>
    </row>
    <row r="146" spans="9:10" x14ac:dyDescent="0.25">
      <c r="I146" s="48">
        <v>41639</v>
      </c>
      <c r="J146" s="39">
        <v>3.8889621667194299E-2</v>
      </c>
    </row>
    <row r="147" spans="9:10" x14ac:dyDescent="0.25">
      <c r="I147" s="48">
        <v>41670</v>
      </c>
      <c r="J147" s="39">
        <v>-0.14536957998806399</v>
      </c>
    </row>
    <row r="148" spans="9:10" x14ac:dyDescent="0.25">
      <c r="I148" s="48">
        <v>41698</v>
      </c>
      <c r="J148" s="39">
        <v>9.3353358041700002E-2</v>
      </c>
    </row>
    <row r="149" spans="9:10" x14ac:dyDescent="0.25">
      <c r="I149" s="48">
        <v>41729</v>
      </c>
      <c r="J149" s="39">
        <v>0.147907812332359</v>
      </c>
    </row>
    <row r="150" spans="9:10" x14ac:dyDescent="0.25">
      <c r="I150" s="48">
        <v>41759</v>
      </c>
      <c r="J150" s="39">
        <v>1.5270336741523E-2</v>
      </c>
    </row>
    <row r="151" spans="9:10" x14ac:dyDescent="0.25">
      <c r="I151" s="48">
        <v>41789</v>
      </c>
      <c r="J151" s="39">
        <v>2.1449556030711699E-2</v>
      </c>
    </row>
    <row r="152" spans="9:10" x14ac:dyDescent="0.25">
      <c r="I152" s="48">
        <v>41820</v>
      </c>
      <c r="J152" s="39">
        <v>1.8390729738077399E-2</v>
      </c>
    </row>
    <row r="153" spans="9:10" x14ac:dyDescent="0.25">
      <c r="I153" s="48">
        <v>41851</v>
      </c>
      <c r="J153" s="39">
        <v>-8.8066086062265E-3</v>
      </c>
    </row>
    <row r="154" spans="9:10" x14ac:dyDescent="0.25">
      <c r="I154" s="48">
        <v>41880</v>
      </c>
      <c r="J154" s="39">
        <v>-4.1767546983887502E-2</v>
      </c>
    </row>
    <row r="155" spans="9:10" x14ac:dyDescent="0.25">
      <c r="I155" s="48">
        <v>41912</v>
      </c>
      <c r="J155" s="39">
        <v>-9.0782587877949003E-2</v>
      </c>
    </row>
    <row r="156" spans="9:10" x14ac:dyDescent="0.25">
      <c r="I156" s="48">
        <v>41943</v>
      </c>
      <c r="J156" s="39">
        <v>8.7517887317938303E-2</v>
      </c>
    </row>
    <row r="157" spans="9:10" x14ac:dyDescent="0.25">
      <c r="I157" s="48">
        <v>41971</v>
      </c>
      <c r="J157" s="39">
        <v>-2.2207418499372501E-2</v>
      </c>
    </row>
    <row r="158" spans="9:10" x14ac:dyDescent="0.25">
      <c r="I158" s="48">
        <v>42004</v>
      </c>
      <c r="J158" s="39">
        <v>1.00488726234171E-2</v>
      </c>
    </row>
    <row r="159" spans="9:10" x14ac:dyDescent="0.25">
      <c r="I159" s="48">
        <v>42034</v>
      </c>
      <c r="J159" s="39">
        <v>6.7915415219340594E-2</v>
      </c>
    </row>
    <row r="160" spans="9:10" x14ac:dyDescent="0.25">
      <c r="I160" s="48">
        <v>42062</v>
      </c>
      <c r="J160" s="39">
        <v>-1.62037052133461E-2</v>
      </c>
    </row>
    <row r="161" spans="9:10" x14ac:dyDescent="0.25">
      <c r="I161" s="48">
        <v>42094</v>
      </c>
      <c r="J161" s="39">
        <v>6.0225109992860501E-2</v>
      </c>
    </row>
    <row r="162" spans="9:10" x14ac:dyDescent="0.25">
      <c r="I162" s="48">
        <v>42124</v>
      </c>
      <c r="J162" s="39">
        <v>8.0019657900018498E-2</v>
      </c>
    </row>
    <row r="163" spans="9:10" x14ac:dyDescent="0.25">
      <c r="I163" s="48">
        <v>42153</v>
      </c>
      <c r="J163" s="39">
        <v>-0.112454315515733</v>
      </c>
    </row>
    <row r="164" spans="9:10" x14ac:dyDescent="0.25">
      <c r="I164" s="48">
        <v>42185</v>
      </c>
      <c r="J164" s="39">
        <v>1.34431072399183E-2</v>
      </c>
    </row>
    <row r="165" spans="9:10" x14ac:dyDescent="0.25">
      <c r="I165" s="48">
        <v>42216</v>
      </c>
      <c r="J165" s="39">
        <v>-8.8319173585634306E-2</v>
      </c>
    </row>
    <row r="166" spans="9:10" x14ac:dyDescent="0.25">
      <c r="I166" s="48">
        <v>42247</v>
      </c>
      <c r="J166" s="39">
        <v>-8.31678701794627E-2</v>
      </c>
    </row>
    <row r="167" spans="9:10" x14ac:dyDescent="0.25">
      <c r="I167" s="48">
        <v>42277</v>
      </c>
      <c r="J167" s="39">
        <v>-9.6839620135322602E-2</v>
      </c>
    </row>
    <row r="168" spans="9:10" x14ac:dyDescent="0.25">
      <c r="I168" s="48">
        <v>42307</v>
      </c>
      <c r="J168" s="39">
        <v>6.9132755283866504E-2</v>
      </c>
    </row>
    <row r="169" spans="9:10" x14ac:dyDescent="0.25">
      <c r="I169" s="48">
        <v>42338</v>
      </c>
      <c r="J169" s="39">
        <v>-0.139415460888447</v>
      </c>
    </row>
    <row r="170" spans="9:10" x14ac:dyDescent="0.25">
      <c r="I170" s="48">
        <v>42369</v>
      </c>
      <c r="J170" s="39">
        <v>-0.182021368273766</v>
      </c>
    </row>
    <row r="171" spans="9:10" x14ac:dyDescent="0.25">
      <c r="I171" s="48">
        <v>42398</v>
      </c>
      <c r="J171" s="39">
        <v>-3.7560408637670503E-2</v>
      </c>
    </row>
    <row r="172" spans="9:10" x14ac:dyDescent="0.25">
      <c r="I172" s="48">
        <v>42429</v>
      </c>
      <c r="J172" s="39">
        <v>-2.1222201035332702E-2</v>
      </c>
    </row>
    <row r="173" spans="9:10" x14ac:dyDescent="0.25">
      <c r="I173" s="48">
        <v>42460</v>
      </c>
      <c r="J173" s="39">
        <v>0.30614802201185198</v>
      </c>
    </row>
    <row r="174" spans="9:10" x14ac:dyDescent="0.25">
      <c r="I174" s="48">
        <v>42489</v>
      </c>
      <c r="J174" s="39">
        <v>2.2804360435675301E-2</v>
      </c>
    </row>
    <row r="175" spans="9:10" x14ac:dyDescent="0.25">
      <c r="I175" s="48">
        <v>42521</v>
      </c>
      <c r="J175" s="39">
        <v>-0.117611554971043</v>
      </c>
    </row>
    <row r="176" spans="9:10" x14ac:dyDescent="0.25">
      <c r="I176" s="48">
        <v>42551</v>
      </c>
      <c r="J176" s="39">
        <v>0.10011537943614</v>
      </c>
    </row>
    <row r="177" spans="9:10" x14ac:dyDescent="0.25">
      <c r="I177" s="48">
        <v>42580</v>
      </c>
      <c r="J177" s="39">
        <v>0.145824089155832</v>
      </c>
    </row>
    <row r="178" spans="9:10" x14ac:dyDescent="0.25">
      <c r="I178" s="48">
        <v>42613</v>
      </c>
      <c r="J178" s="39">
        <v>-9.2195878153387395E-2</v>
      </c>
    </row>
    <row r="179" spans="9:10" x14ac:dyDescent="0.25">
      <c r="I179" s="48">
        <v>42643</v>
      </c>
      <c r="J179" s="39">
        <v>0.16014540235264699</v>
      </c>
    </row>
    <row r="180" spans="9:10" x14ac:dyDescent="0.25">
      <c r="I180" s="48">
        <v>42674</v>
      </c>
      <c r="J180" s="39">
        <v>3.4305847185908497E-2</v>
      </c>
    </row>
    <row r="181" spans="9:10" x14ac:dyDescent="0.25">
      <c r="I181" s="48">
        <v>42704</v>
      </c>
      <c r="J181" s="39">
        <v>1.27485472659103E-2</v>
      </c>
    </row>
    <row r="182" spans="9:10" x14ac:dyDescent="0.25">
      <c r="I182" s="48">
        <v>42734</v>
      </c>
      <c r="J182" s="39">
        <v>2.9706064456305799E-2</v>
      </c>
    </row>
    <row r="183" spans="9:10" x14ac:dyDescent="0.25">
      <c r="I183" s="48">
        <v>42766</v>
      </c>
      <c r="J183" s="39">
        <v>-3.5773875253802601E-2</v>
      </c>
    </row>
    <row r="184" spans="9:10" x14ac:dyDescent="0.25">
      <c r="I184" s="48">
        <v>42794</v>
      </c>
      <c r="J184" s="39">
        <v>2.5179247485658598E-2</v>
      </c>
    </row>
    <row r="185" spans="9:10" x14ac:dyDescent="0.25">
      <c r="I185" s="48">
        <v>42825</v>
      </c>
      <c r="J185" s="39">
        <v>1.05750246213642E-2</v>
      </c>
    </row>
    <row r="186" spans="9:10" x14ac:dyDescent="0.25">
      <c r="I186" s="48">
        <v>42853</v>
      </c>
      <c r="J186" s="39">
        <v>3.4206552262090399E-2</v>
      </c>
    </row>
    <row r="187" spans="9:10" x14ac:dyDescent="0.25">
      <c r="I187" s="48">
        <v>42886</v>
      </c>
      <c r="J187" s="39">
        <v>4.3947132420303304E-3</v>
      </c>
    </row>
    <row r="188" spans="9:10" x14ac:dyDescent="0.25">
      <c r="I188" s="48">
        <v>42916</v>
      </c>
      <c r="J188" s="39">
        <v>-9.65929512342578E-3</v>
      </c>
    </row>
    <row r="189" spans="9:10" x14ac:dyDescent="0.25">
      <c r="I189" s="48">
        <v>42947</v>
      </c>
      <c r="J189" s="39">
        <v>0.121341351604954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HOME</vt:lpstr>
      <vt:lpstr>Beta</vt:lpstr>
      <vt:lpstr>Sharpe</vt:lpstr>
      <vt:lpstr>Sortino</vt:lpstr>
      <vt:lpstr>Cumulative returns</vt:lpstr>
      <vt:lpstr>Portfolio Returns</vt:lpstr>
      <vt:lpstr>Tracking Error</vt:lpstr>
      <vt:lpstr>Information Ratio</vt:lpstr>
      <vt:lpstr>VaR_CVaR</vt:lpstr>
      <vt:lpstr>Fund_Returns</vt:lpstr>
      <vt:lpstr>Cum_Rets</vt:lpstr>
      <vt:lpstr>Active_v_BM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 Katzke</dc:creator>
  <cp:lastModifiedBy>Nico Katzke (Satrix)</cp:lastModifiedBy>
  <dcterms:created xsi:type="dcterms:W3CDTF">2017-09-08T08:50:40Z</dcterms:created>
  <dcterms:modified xsi:type="dcterms:W3CDTF">2021-08-12T13:44:32Z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SettingsXml">
    <vt:lpwstr>&lt;Settings&gt;&lt;ForceRecalculate Value="null" /&gt;&lt;Formatting Value="null" /&gt;&lt;NeedsInstance Value="null" /&gt;&lt;/Settings&gt;</vt:lpwstr>
  </property>
  <property fmtid="{D5CDD505-2E9C-101B-9397-08002B2CF9AE}" pid="3" name="FxVersion">
    <vt:lpwstr>1</vt:lpwstr>
  </property>
</Properties>
</file>